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53lr\Desktop\"/>
    </mc:Choice>
  </mc:AlternateContent>
  <bookViews>
    <workbookView xWindow="0" yWindow="0" windowWidth="23040" windowHeight="9192"/>
  </bookViews>
  <sheets>
    <sheet name="Лист1" sheetId="1" r:id="rId1"/>
    <sheet name="Лист2" sheetId="2" r:id="rId2"/>
  </sheets>
  <definedNames>
    <definedName name="_GoBack2" localSheetId="0">NA()</definedName>
    <definedName name="_xlnm.Print_Area" localSheetId="0">Лист1!$A$1:$N$220</definedName>
  </definedNames>
  <calcPr calcId="162913"/>
</workbook>
</file>

<file path=xl/calcChain.xml><?xml version="1.0" encoding="utf-8"?>
<calcChain xmlns="http://schemas.openxmlformats.org/spreadsheetml/2006/main">
  <c r="L20" i="2" l="1"/>
  <c r="K20" i="2"/>
  <c r="J20" i="2"/>
  <c r="I20" i="2"/>
  <c r="H20" i="2"/>
  <c r="G20" i="2"/>
  <c r="F20" i="2"/>
  <c r="E20" i="2"/>
  <c r="D20" i="2"/>
  <c r="C20" i="2"/>
  <c r="B20" i="2"/>
  <c r="K19" i="2"/>
  <c r="J19" i="2"/>
  <c r="E19" i="2"/>
  <c r="C19" i="2"/>
  <c r="B19" i="2"/>
  <c r="H18" i="2"/>
  <c r="F18" i="2"/>
  <c r="E18" i="2"/>
  <c r="K17" i="2"/>
  <c r="I17" i="2"/>
  <c r="H17" i="2"/>
  <c r="C17" i="2"/>
  <c r="L16" i="2"/>
  <c r="L19" i="2" s="1"/>
  <c r="K16" i="2"/>
  <c r="J16" i="2"/>
  <c r="I16" i="2"/>
  <c r="I19" i="2" s="1"/>
  <c r="H16" i="2"/>
  <c r="H19" i="2" s="1"/>
  <c r="G16" i="2"/>
  <c r="G19" i="2" s="1"/>
  <c r="F16" i="2"/>
  <c r="F19" i="2" s="1"/>
  <c r="E16" i="2"/>
  <c r="D16" i="2"/>
  <c r="D19" i="2" s="1"/>
  <c r="C16" i="2"/>
  <c r="B16" i="2"/>
  <c r="L15" i="2"/>
  <c r="L18" i="2" s="1"/>
  <c r="K15" i="2"/>
  <c r="K18" i="2" s="1"/>
  <c r="J15" i="2"/>
  <c r="J18" i="2" s="1"/>
  <c r="I15" i="2"/>
  <c r="I18" i="2" s="1"/>
  <c r="H15" i="2"/>
  <c r="G15" i="2"/>
  <c r="G18" i="2" s="1"/>
  <c r="F15" i="2"/>
  <c r="E15" i="2"/>
  <c r="D15" i="2"/>
  <c r="D18" i="2" s="1"/>
  <c r="C15" i="2"/>
  <c r="C18" i="2" s="1"/>
  <c r="B15" i="2"/>
  <c r="B18" i="2" s="1"/>
  <c r="L14" i="2"/>
  <c r="L17" i="2" s="1"/>
  <c r="K14" i="2"/>
  <c r="J14" i="2"/>
  <c r="J17" i="2" s="1"/>
  <c r="I14" i="2"/>
  <c r="H14" i="2"/>
  <c r="G14" i="2"/>
  <c r="G17" i="2" s="1"/>
  <c r="F14" i="2"/>
  <c r="F17" i="2" s="1"/>
  <c r="E14" i="2"/>
  <c r="E17" i="2" s="1"/>
  <c r="D14" i="2"/>
  <c r="D17" i="2" s="1"/>
  <c r="C14" i="2"/>
  <c r="B14" i="2"/>
  <c r="B17" i="2" s="1"/>
  <c r="F11" i="2"/>
  <c r="E11" i="2"/>
  <c r="J10" i="2"/>
  <c r="H10" i="2"/>
  <c r="B10" i="2"/>
  <c r="L9" i="2"/>
  <c r="H9" i="2"/>
  <c r="E9" i="2"/>
  <c r="D9" i="2"/>
  <c r="K8" i="2"/>
  <c r="H8" i="2"/>
  <c r="G8" i="2"/>
  <c r="C8" i="2"/>
  <c r="L7" i="2"/>
  <c r="K7" i="2"/>
  <c r="K9" i="2" s="1"/>
  <c r="J7" i="2"/>
  <c r="J9" i="2" s="1"/>
  <c r="I7" i="2"/>
  <c r="I9" i="2" s="1"/>
  <c r="H7" i="2"/>
  <c r="G7" i="2"/>
  <c r="G9" i="2" s="1"/>
  <c r="F7" i="2"/>
  <c r="F9" i="2" s="1"/>
  <c r="E7" i="2"/>
  <c r="D7" i="2"/>
  <c r="C7" i="2"/>
  <c r="C9" i="2" s="1"/>
  <c r="B7" i="2"/>
  <c r="B9" i="2" s="1"/>
  <c r="L6" i="2"/>
  <c r="L8" i="2" s="1"/>
  <c r="K6" i="2"/>
  <c r="J6" i="2"/>
  <c r="J8" i="2" s="1"/>
  <c r="I6" i="2"/>
  <c r="I8" i="2" s="1"/>
  <c r="H6" i="2"/>
  <c r="G6" i="2"/>
  <c r="F6" i="2"/>
  <c r="F8" i="2" s="1"/>
  <c r="E6" i="2"/>
  <c r="E8" i="2" s="1"/>
  <c r="D6" i="2"/>
  <c r="D8" i="2" s="1"/>
  <c r="C6" i="2"/>
  <c r="B6" i="2"/>
  <c r="B8" i="2" s="1"/>
  <c r="L5" i="2"/>
  <c r="L10" i="2" s="1"/>
  <c r="K5" i="2"/>
  <c r="K10" i="2" s="1"/>
  <c r="J5" i="2"/>
  <c r="I5" i="2"/>
  <c r="I10" i="2" s="1"/>
  <c r="H5" i="2"/>
  <c r="G5" i="2"/>
  <c r="G10" i="2" s="1"/>
  <c r="F5" i="2"/>
  <c r="F10" i="2" s="1"/>
  <c r="E5" i="2"/>
  <c r="E10" i="2" s="1"/>
  <c r="D5" i="2"/>
  <c r="D10" i="2" s="1"/>
  <c r="C5" i="2"/>
  <c r="C10" i="2" s="1"/>
  <c r="B5" i="2"/>
  <c r="L4" i="2"/>
  <c r="L11" i="2" s="1"/>
  <c r="K4" i="2"/>
  <c r="K11" i="2" s="1"/>
  <c r="J4" i="2"/>
  <c r="J11" i="2" s="1"/>
  <c r="I4" i="2"/>
  <c r="I11" i="2" s="1"/>
  <c r="H4" i="2"/>
  <c r="H11" i="2" s="1"/>
  <c r="G4" i="2"/>
  <c r="G11" i="2" s="1"/>
  <c r="F4" i="2"/>
  <c r="E4" i="2"/>
  <c r="D4" i="2"/>
  <c r="D11" i="2" s="1"/>
  <c r="C4" i="2"/>
  <c r="C11" i="2" s="1"/>
  <c r="B4" i="2"/>
  <c r="B11" i="2" s="1"/>
  <c r="L2" i="2"/>
  <c r="L21" i="2" s="1"/>
  <c r="K2" i="2"/>
  <c r="K21" i="2" s="1"/>
  <c r="J2" i="2"/>
  <c r="J21" i="2" s="1"/>
  <c r="I2" i="2"/>
  <c r="I21" i="2" s="1"/>
  <c r="H2" i="2"/>
  <c r="H21" i="2" s="1"/>
  <c r="G2" i="2"/>
  <c r="G21" i="2" s="1"/>
  <c r="F2" i="2"/>
  <c r="F21" i="2" s="1"/>
  <c r="E2" i="2"/>
  <c r="E21" i="2" s="1"/>
  <c r="D2" i="2"/>
  <c r="D21" i="2" s="1"/>
  <c r="C2" i="2"/>
  <c r="C21" i="2" s="1"/>
  <c r="B2" i="2"/>
  <c r="B21" i="2" s="1"/>
  <c r="N216" i="1"/>
  <c r="M216" i="1"/>
  <c r="L216" i="1"/>
  <c r="K216" i="1"/>
  <c r="J216" i="1"/>
  <c r="I216" i="1"/>
  <c r="H216" i="1"/>
  <c r="G216" i="1"/>
  <c r="F216" i="1"/>
  <c r="E216" i="1"/>
  <c r="D216" i="1"/>
  <c r="N212" i="1"/>
  <c r="M212" i="1"/>
  <c r="L212" i="1"/>
  <c r="K212" i="1"/>
  <c r="J212" i="1"/>
  <c r="J217" i="1" s="1"/>
  <c r="I212" i="1"/>
  <c r="H212" i="1"/>
  <c r="H217" i="1" s="1"/>
  <c r="G212" i="1"/>
  <c r="F212" i="1"/>
  <c r="E212" i="1"/>
  <c r="D212" i="1"/>
  <c r="N204" i="1"/>
  <c r="N217" i="1" s="1"/>
  <c r="M204" i="1"/>
  <c r="M217" i="1" s="1"/>
  <c r="L204" i="1"/>
  <c r="L217" i="1" s="1"/>
  <c r="K204" i="1"/>
  <c r="K217" i="1" s="1"/>
  <c r="J204" i="1"/>
  <c r="I204" i="1"/>
  <c r="I217" i="1" s="1"/>
  <c r="H204" i="1"/>
  <c r="G204" i="1"/>
  <c r="G217" i="1" s="1"/>
  <c r="F204" i="1"/>
  <c r="F217" i="1" s="1"/>
  <c r="E204" i="1"/>
  <c r="E217" i="1" s="1"/>
  <c r="D204" i="1"/>
  <c r="D217" i="1" s="1"/>
  <c r="H195" i="1"/>
  <c r="N194" i="1"/>
  <c r="M194" i="1"/>
  <c r="L194" i="1"/>
  <c r="K194" i="1"/>
  <c r="J194" i="1"/>
  <c r="I194" i="1"/>
  <c r="H194" i="1"/>
  <c r="G194" i="1"/>
  <c r="F194" i="1"/>
  <c r="E194" i="1"/>
  <c r="D194" i="1"/>
  <c r="N190" i="1"/>
  <c r="N195" i="1" s="1"/>
  <c r="M190" i="1"/>
  <c r="L190" i="1"/>
  <c r="L195" i="1" s="1"/>
  <c r="K190" i="1"/>
  <c r="J190" i="1"/>
  <c r="I190" i="1"/>
  <c r="H190" i="1"/>
  <c r="G190" i="1"/>
  <c r="F190" i="1"/>
  <c r="F195" i="1" s="1"/>
  <c r="E190" i="1"/>
  <c r="D190" i="1"/>
  <c r="D195" i="1" s="1"/>
  <c r="N183" i="1"/>
  <c r="M183" i="1"/>
  <c r="M195" i="1" s="1"/>
  <c r="L183" i="1"/>
  <c r="K183" i="1"/>
  <c r="K195" i="1" s="1"/>
  <c r="J183" i="1"/>
  <c r="J195" i="1" s="1"/>
  <c r="I183" i="1"/>
  <c r="I195" i="1" s="1"/>
  <c r="H183" i="1"/>
  <c r="G183" i="1"/>
  <c r="G195" i="1" s="1"/>
  <c r="F183" i="1"/>
  <c r="E183" i="1"/>
  <c r="E195" i="1" s="1"/>
  <c r="D183" i="1"/>
  <c r="L174" i="1"/>
  <c r="D174" i="1"/>
  <c r="N173" i="1"/>
  <c r="M173" i="1"/>
  <c r="L173" i="1"/>
  <c r="K173" i="1"/>
  <c r="J173" i="1"/>
  <c r="I173" i="1"/>
  <c r="H173" i="1"/>
  <c r="G173" i="1"/>
  <c r="F173" i="1"/>
  <c r="E173" i="1"/>
  <c r="D173" i="1"/>
  <c r="N169" i="1"/>
  <c r="M169" i="1"/>
  <c r="L169" i="1"/>
  <c r="K169" i="1"/>
  <c r="J169" i="1"/>
  <c r="J174" i="1" s="1"/>
  <c r="I169" i="1"/>
  <c r="H169" i="1"/>
  <c r="H174" i="1" s="1"/>
  <c r="G169" i="1"/>
  <c r="F169" i="1"/>
  <c r="E169" i="1"/>
  <c r="D169" i="1"/>
  <c r="N161" i="1"/>
  <c r="N174" i="1" s="1"/>
  <c r="M161" i="1"/>
  <c r="M174" i="1" s="1"/>
  <c r="L161" i="1"/>
  <c r="K161" i="1"/>
  <c r="K174" i="1" s="1"/>
  <c r="J161" i="1"/>
  <c r="I161" i="1"/>
  <c r="I174" i="1" s="1"/>
  <c r="H161" i="1"/>
  <c r="G161" i="1"/>
  <c r="G174" i="1" s="1"/>
  <c r="F161" i="1"/>
  <c r="F174" i="1" s="1"/>
  <c r="E161" i="1"/>
  <c r="E174" i="1" s="1"/>
  <c r="D161" i="1"/>
  <c r="H153" i="1"/>
  <c r="N152" i="1"/>
  <c r="M152" i="1"/>
  <c r="L152" i="1"/>
  <c r="K152" i="1"/>
  <c r="J152" i="1"/>
  <c r="I152" i="1"/>
  <c r="H152" i="1"/>
  <c r="G152" i="1"/>
  <c r="F152" i="1"/>
  <c r="E152" i="1"/>
  <c r="D152" i="1"/>
  <c r="N148" i="1"/>
  <c r="N153" i="1" s="1"/>
  <c r="M148" i="1"/>
  <c r="L148" i="1"/>
  <c r="L153" i="1" s="1"/>
  <c r="K148" i="1"/>
  <c r="J148" i="1"/>
  <c r="I148" i="1"/>
  <c r="H148" i="1"/>
  <c r="G148" i="1"/>
  <c r="F148" i="1"/>
  <c r="F153" i="1" s="1"/>
  <c r="E148" i="1"/>
  <c r="D148" i="1"/>
  <c r="D153" i="1" s="1"/>
  <c r="N141" i="1"/>
  <c r="M141" i="1"/>
  <c r="M153" i="1" s="1"/>
  <c r="L141" i="1"/>
  <c r="K141" i="1"/>
  <c r="K153" i="1" s="1"/>
  <c r="J141" i="1"/>
  <c r="J153" i="1" s="1"/>
  <c r="I141" i="1"/>
  <c r="I153" i="1" s="1"/>
  <c r="H141" i="1"/>
  <c r="G141" i="1"/>
  <c r="G153" i="1" s="1"/>
  <c r="F141" i="1"/>
  <c r="E141" i="1"/>
  <c r="E153" i="1" s="1"/>
  <c r="D141" i="1"/>
  <c r="L133" i="1"/>
  <c r="D133" i="1"/>
  <c r="N132" i="1"/>
  <c r="M132" i="1"/>
  <c r="L132" i="1"/>
  <c r="K132" i="1"/>
  <c r="J132" i="1"/>
  <c r="I132" i="1"/>
  <c r="H132" i="1"/>
  <c r="G132" i="1"/>
  <c r="F132" i="1"/>
  <c r="E132" i="1"/>
  <c r="D132" i="1"/>
  <c r="N128" i="1"/>
  <c r="M128" i="1"/>
  <c r="L128" i="1"/>
  <c r="K128" i="1"/>
  <c r="J128" i="1"/>
  <c r="J133" i="1" s="1"/>
  <c r="I128" i="1"/>
  <c r="H128" i="1"/>
  <c r="H133" i="1" s="1"/>
  <c r="G128" i="1"/>
  <c r="F128" i="1"/>
  <c r="E128" i="1"/>
  <c r="D128" i="1"/>
  <c r="N120" i="1"/>
  <c r="N133" i="1" s="1"/>
  <c r="M120" i="1"/>
  <c r="M133" i="1" s="1"/>
  <c r="L120" i="1"/>
  <c r="K120" i="1"/>
  <c r="K133" i="1" s="1"/>
  <c r="J120" i="1"/>
  <c r="I120" i="1"/>
  <c r="I133" i="1" s="1"/>
  <c r="H120" i="1"/>
  <c r="G120" i="1"/>
  <c r="G133" i="1" s="1"/>
  <c r="F120" i="1"/>
  <c r="F133" i="1" s="1"/>
  <c r="E120" i="1"/>
  <c r="E133" i="1" s="1"/>
  <c r="D120" i="1"/>
  <c r="H111" i="1"/>
  <c r="N110" i="1"/>
  <c r="M110" i="1"/>
  <c r="L110" i="1"/>
  <c r="K110" i="1"/>
  <c r="J110" i="1"/>
  <c r="I110" i="1"/>
  <c r="H110" i="1"/>
  <c r="G110" i="1"/>
  <c r="F110" i="1"/>
  <c r="E110" i="1"/>
  <c r="D110" i="1"/>
  <c r="N106" i="1"/>
  <c r="N111" i="1" s="1"/>
  <c r="M106" i="1"/>
  <c r="L106" i="1"/>
  <c r="L111" i="1" s="1"/>
  <c r="K106" i="1"/>
  <c r="J106" i="1"/>
  <c r="I106" i="1"/>
  <c r="H106" i="1"/>
  <c r="G106" i="1"/>
  <c r="F106" i="1"/>
  <c r="F111" i="1" s="1"/>
  <c r="E106" i="1"/>
  <c r="D106" i="1"/>
  <c r="D111" i="1" s="1"/>
  <c r="N98" i="1"/>
  <c r="M98" i="1"/>
  <c r="M111" i="1" s="1"/>
  <c r="L98" i="1"/>
  <c r="K98" i="1"/>
  <c r="K111" i="1" s="1"/>
  <c r="J98" i="1"/>
  <c r="J111" i="1" s="1"/>
  <c r="I98" i="1"/>
  <c r="I111" i="1" s="1"/>
  <c r="H98" i="1"/>
  <c r="G98" i="1"/>
  <c r="G111" i="1" s="1"/>
  <c r="F98" i="1"/>
  <c r="E98" i="1"/>
  <c r="E111" i="1" s="1"/>
  <c r="D98" i="1"/>
  <c r="L89" i="1"/>
  <c r="D89" i="1"/>
  <c r="N88" i="1"/>
  <c r="M88" i="1"/>
  <c r="L88" i="1"/>
  <c r="K88" i="1"/>
  <c r="J88" i="1"/>
  <c r="I88" i="1"/>
  <c r="H88" i="1"/>
  <c r="G88" i="1"/>
  <c r="F88" i="1"/>
  <c r="E88" i="1"/>
  <c r="D88" i="1"/>
  <c r="N84" i="1"/>
  <c r="M84" i="1"/>
  <c r="L84" i="1"/>
  <c r="K84" i="1"/>
  <c r="J84" i="1"/>
  <c r="J89" i="1" s="1"/>
  <c r="I84" i="1"/>
  <c r="H84" i="1"/>
  <c r="H89" i="1" s="1"/>
  <c r="G84" i="1"/>
  <c r="F84" i="1"/>
  <c r="E84" i="1"/>
  <c r="D84" i="1"/>
  <c r="N76" i="1"/>
  <c r="N89" i="1" s="1"/>
  <c r="M76" i="1"/>
  <c r="M89" i="1" s="1"/>
  <c r="L76" i="1"/>
  <c r="K76" i="1"/>
  <c r="K89" i="1" s="1"/>
  <c r="J76" i="1"/>
  <c r="I76" i="1"/>
  <c r="I89" i="1" s="1"/>
  <c r="H76" i="1"/>
  <c r="G76" i="1"/>
  <c r="G89" i="1" s="1"/>
  <c r="F76" i="1"/>
  <c r="F89" i="1" s="1"/>
  <c r="E76" i="1"/>
  <c r="E89" i="1" s="1"/>
  <c r="D76" i="1"/>
  <c r="H68" i="1"/>
  <c r="N67" i="1"/>
  <c r="M67" i="1"/>
  <c r="L67" i="1"/>
  <c r="K67" i="1"/>
  <c r="J67" i="1"/>
  <c r="I67" i="1"/>
  <c r="H67" i="1"/>
  <c r="G67" i="1"/>
  <c r="F67" i="1"/>
  <c r="E67" i="1"/>
  <c r="D67" i="1"/>
  <c r="N63" i="1"/>
  <c r="N68" i="1" s="1"/>
  <c r="M63" i="1"/>
  <c r="L63" i="1"/>
  <c r="L68" i="1" s="1"/>
  <c r="K63" i="1"/>
  <c r="J63" i="1"/>
  <c r="I63" i="1"/>
  <c r="H63" i="1"/>
  <c r="G63" i="1"/>
  <c r="F63" i="1"/>
  <c r="F68" i="1" s="1"/>
  <c r="E63" i="1"/>
  <c r="D63" i="1"/>
  <c r="D68" i="1" s="1"/>
  <c r="N56" i="1"/>
  <c r="M56" i="1"/>
  <c r="M68" i="1" s="1"/>
  <c r="L56" i="1"/>
  <c r="K56" i="1"/>
  <c r="K68" i="1" s="1"/>
  <c r="J56" i="1"/>
  <c r="J68" i="1" s="1"/>
  <c r="I56" i="1"/>
  <c r="I68" i="1" s="1"/>
  <c r="H56" i="1"/>
  <c r="G56" i="1"/>
  <c r="G68" i="1" s="1"/>
  <c r="F56" i="1"/>
  <c r="E56" i="1"/>
  <c r="E68" i="1" s="1"/>
  <c r="D56" i="1"/>
  <c r="L47" i="1"/>
  <c r="D47" i="1"/>
  <c r="N46" i="1"/>
  <c r="M46" i="1"/>
  <c r="L46" i="1"/>
  <c r="K46" i="1"/>
  <c r="J46" i="1"/>
  <c r="I46" i="1"/>
  <c r="H46" i="1"/>
  <c r="G46" i="1"/>
  <c r="F46" i="1"/>
  <c r="E46" i="1"/>
  <c r="D46" i="1"/>
  <c r="N42" i="1"/>
  <c r="M42" i="1"/>
  <c r="L42" i="1"/>
  <c r="K42" i="1"/>
  <c r="J42" i="1"/>
  <c r="J47" i="1" s="1"/>
  <c r="I42" i="1"/>
  <c r="H42" i="1"/>
  <c r="H47" i="1" s="1"/>
  <c r="G42" i="1"/>
  <c r="F42" i="1"/>
  <c r="E42" i="1"/>
  <c r="D42" i="1"/>
  <c r="N33" i="1"/>
  <c r="N47" i="1" s="1"/>
  <c r="M33" i="1"/>
  <c r="M47" i="1" s="1"/>
  <c r="L33" i="1"/>
  <c r="K33" i="1"/>
  <c r="K47" i="1" s="1"/>
  <c r="J33" i="1"/>
  <c r="I33" i="1"/>
  <c r="I47" i="1" s="1"/>
  <c r="H33" i="1"/>
  <c r="G33" i="1"/>
  <c r="G47" i="1" s="1"/>
  <c r="F33" i="1"/>
  <c r="F47" i="1" s="1"/>
  <c r="E33" i="1"/>
  <c r="E47" i="1" s="1"/>
  <c r="D33" i="1"/>
  <c r="H24" i="1"/>
  <c r="H218" i="1" s="1"/>
  <c r="H219" i="1" s="1"/>
  <c r="N23" i="1"/>
  <c r="M23" i="1"/>
  <c r="L23" i="1"/>
  <c r="K23" i="1"/>
  <c r="J23" i="1"/>
  <c r="I23" i="1"/>
  <c r="H23" i="1"/>
  <c r="G23" i="1"/>
  <c r="F23" i="1"/>
  <c r="E23" i="1"/>
  <c r="D23" i="1"/>
  <c r="N19" i="1"/>
  <c r="N24" i="1" s="1"/>
  <c r="M19" i="1"/>
  <c r="L19" i="1"/>
  <c r="L24" i="1" s="1"/>
  <c r="K19" i="1"/>
  <c r="J19" i="1"/>
  <c r="I19" i="1"/>
  <c r="H19" i="1"/>
  <c r="G19" i="1"/>
  <c r="F19" i="1"/>
  <c r="F24" i="1" s="1"/>
  <c r="E19" i="1"/>
  <c r="D19" i="1"/>
  <c r="D24" i="1" s="1"/>
  <c r="N11" i="1"/>
  <c r="M11" i="1"/>
  <c r="M24" i="1" s="1"/>
  <c r="M218" i="1" s="1"/>
  <c r="M219" i="1" s="1"/>
  <c r="L11" i="1"/>
  <c r="K11" i="1"/>
  <c r="K24" i="1" s="1"/>
  <c r="J11" i="1"/>
  <c r="J24" i="1" s="1"/>
  <c r="I11" i="1"/>
  <c r="I24" i="1" s="1"/>
  <c r="H11" i="1"/>
  <c r="G11" i="1"/>
  <c r="G24" i="1" s="1"/>
  <c r="F11" i="1"/>
  <c r="E11" i="1"/>
  <c r="E24" i="1" s="1"/>
  <c r="E218" i="1" s="1"/>
  <c r="E219" i="1" s="1"/>
  <c r="D11" i="1"/>
  <c r="G218" i="1" l="1"/>
  <c r="G219" i="1" s="1"/>
  <c r="D218" i="1"/>
  <c r="D219" i="1" s="1"/>
  <c r="L218" i="1"/>
  <c r="L219" i="1" s="1"/>
  <c r="I218" i="1"/>
  <c r="I219" i="1" s="1"/>
  <c r="N218" i="1"/>
  <c r="N219" i="1" s="1"/>
  <c r="J218" i="1"/>
  <c r="J219" i="1" s="1"/>
  <c r="K218" i="1"/>
  <c r="K219" i="1" s="1"/>
  <c r="F218" i="1"/>
  <c r="F219" i="1" s="1"/>
</calcChain>
</file>

<file path=xl/sharedStrings.xml><?xml version="1.0" encoding="utf-8"?>
<sst xmlns="http://schemas.openxmlformats.org/spreadsheetml/2006/main" count="407" uniqueCount="166">
  <si>
    <t>№ рецептуры по Сборнику блюд 2015г.</t>
  </si>
  <si>
    <r>
      <rPr>
        <sz val="8"/>
        <color indexed="64"/>
        <rFont val="Times New Roman"/>
        <family val="1"/>
        <charset val="204"/>
      </rPr>
      <t xml:space="preserve">Наименование блюд                                                              </t>
    </r>
    <r>
      <rPr>
        <sz val="14"/>
        <color indexed="64"/>
        <rFont val="Times New Roman"/>
        <family val="1"/>
        <charset val="204"/>
      </rPr>
      <t>меню с 30.09.2024 для 1-4 классов</t>
    </r>
  </si>
  <si>
    <t>Выход порции (г)</t>
  </si>
  <si>
    <t>Пищевые вещества</t>
  </si>
  <si>
    <t>Энергетическая ценность (ккал)</t>
  </si>
  <si>
    <t>Микроэлементы (мг)</t>
  </si>
  <si>
    <t>Витамины (мг)</t>
  </si>
  <si>
    <t>белки</t>
  </si>
  <si>
    <t>жиры</t>
  </si>
  <si>
    <t>углеводы</t>
  </si>
  <si>
    <t>Са</t>
  </si>
  <si>
    <t>Mg</t>
  </si>
  <si>
    <t>P</t>
  </si>
  <si>
    <t>Fe</t>
  </si>
  <si>
    <t>В₁</t>
  </si>
  <si>
    <t>С</t>
  </si>
  <si>
    <t>А</t>
  </si>
  <si>
    <t>Первая неделя</t>
  </si>
  <si>
    <t>Понедельник</t>
  </si>
  <si>
    <t>Завтрак</t>
  </si>
  <si>
    <t>Масло шоколадное</t>
  </si>
  <si>
    <t>10</t>
  </si>
  <si>
    <t>ТТК 57</t>
  </si>
  <si>
    <t>Пудинг "Лакомка" со сгущённым молоком</t>
  </si>
  <si>
    <t>150/30</t>
  </si>
  <si>
    <t>Фрукты свежие</t>
  </si>
  <si>
    <t>130</t>
  </si>
  <si>
    <t>Чай с лимоном</t>
  </si>
  <si>
    <t>200/7</t>
  </si>
  <si>
    <t>Батон витаминный с микронутриентами</t>
  </si>
  <si>
    <t>40</t>
  </si>
  <si>
    <t>Всего:</t>
  </si>
  <si>
    <t>Обед</t>
  </si>
  <si>
    <t>ТТК 370</t>
  </si>
  <si>
    <t>Суп сырный с гренками, зеленью</t>
  </si>
  <si>
    <t>250/15</t>
  </si>
  <si>
    <t>Гуляш из говядины</t>
  </si>
  <si>
    <t>100</t>
  </si>
  <si>
    <t>Каша гречневая рассыпчатая</t>
  </si>
  <si>
    <t>150</t>
  </si>
  <si>
    <t>Помидоры свежие (доп. гарнир)</t>
  </si>
  <si>
    <t>65</t>
  </si>
  <si>
    <t xml:space="preserve">Компот из яблок </t>
  </si>
  <si>
    <t>200</t>
  </si>
  <si>
    <t>Хлеб полезный с микронутриентами/Батон витаминный с микронутриентами</t>
  </si>
  <si>
    <t>25/35</t>
  </si>
  <si>
    <t>Полдник</t>
  </si>
  <si>
    <t>Йогурт фруктовый питьевой</t>
  </si>
  <si>
    <t>ТТК 246</t>
  </si>
  <si>
    <t>Плюшка с сахаром</t>
  </si>
  <si>
    <t>80</t>
  </si>
  <si>
    <t>Итого:</t>
  </si>
  <si>
    <t>Вторник</t>
  </si>
  <si>
    <t xml:space="preserve">Масло сливочное </t>
  </si>
  <si>
    <t>15</t>
  </si>
  <si>
    <t>Сыр порционно</t>
  </si>
  <si>
    <t>20</t>
  </si>
  <si>
    <t>Каша молочная рисовая жидкая с маслом</t>
  </si>
  <si>
    <t>200/5</t>
  </si>
  <si>
    <t>Кисломолочный продукт"Биолакт"</t>
  </si>
  <si>
    <t>ТТК 245</t>
  </si>
  <si>
    <t>Кофейный напиток витаминизированный</t>
  </si>
  <si>
    <t>25</t>
  </si>
  <si>
    <t>Суп картофельный с горохом, мясом, зеленью</t>
  </si>
  <si>
    <t>260</t>
  </si>
  <si>
    <t>Котлета куриная</t>
  </si>
  <si>
    <t>Рожки отварные</t>
  </si>
  <si>
    <t>Огурцы свежие (доп. гарнир)</t>
  </si>
  <si>
    <t>70</t>
  </si>
  <si>
    <t>Компот из кураги</t>
  </si>
  <si>
    <t>25/40</t>
  </si>
  <si>
    <t>Сочник с фруктовой начинкой</t>
  </si>
  <si>
    <t>Компот из груши</t>
  </si>
  <si>
    <t>Среда</t>
  </si>
  <si>
    <t>Омлет натуральный</t>
  </si>
  <si>
    <t>Горошек зелёный консервированный</t>
  </si>
  <si>
    <t>45</t>
  </si>
  <si>
    <t>Борщ со свежей капустой и картофелем, мясом, сметаной, зеленью</t>
  </si>
  <si>
    <t>270</t>
  </si>
  <si>
    <t>Жаркое по-домашнему</t>
  </si>
  <si>
    <t>Напиток из шиповника</t>
  </si>
  <si>
    <t>25/30</t>
  </si>
  <si>
    <t>Кисломолочный напиток "Снежок"</t>
  </si>
  <si>
    <t>ТТК 29</t>
  </si>
  <si>
    <t>Булочка обсыпная с творогом</t>
  </si>
  <si>
    <t>Четверг</t>
  </si>
  <si>
    <t>10/2004</t>
  </si>
  <si>
    <t>Бутерброд горячий с сыром</t>
  </si>
  <si>
    <t>ТТК 147</t>
  </si>
  <si>
    <t>Каша молочная "Дружба" жидкая с маслом</t>
  </si>
  <si>
    <t>Какао с молоком</t>
  </si>
  <si>
    <t>Суп с вермишелью и картофелем с мясом, зеленью</t>
  </si>
  <si>
    <t>ТТК 66</t>
  </si>
  <si>
    <t>Голубцы из индейки с цветной капустой</t>
  </si>
  <si>
    <t>108/50</t>
  </si>
  <si>
    <t>Пюре картофельное</t>
  </si>
  <si>
    <t>60</t>
  </si>
  <si>
    <t>Чай с сахаром</t>
  </si>
  <si>
    <t>25/23</t>
  </si>
  <si>
    <t>Сок фруктовый</t>
  </si>
  <si>
    <t>Печенье</t>
  </si>
  <si>
    <t>50</t>
  </si>
  <si>
    <t>Пятница</t>
  </si>
  <si>
    <t>ТТК 499</t>
  </si>
  <si>
    <t>Пюре яблочное</t>
  </si>
  <si>
    <t>125</t>
  </si>
  <si>
    <t>200/15</t>
  </si>
  <si>
    <t>177/2004</t>
  </si>
  <si>
    <t>Бульон с куриным филе, гренками, зеленью</t>
  </si>
  <si>
    <t>30/15/250</t>
  </si>
  <si>
    <t>Макаронник с мясом</t>
  </si>
  <si>
    <t>Кондитерское изделие пром.пр-ва</t>
  </si>
  <si>
    <t>18</t>
  </si>
  <si>
    <t>Молоко витаминизированное</t>
  </si>
  <si>
    <r>
      <rPr>
        <sz val="10"/>
        <rFont val="Times New Roman"/>
        <family val="1"/>
        <charset val="204"/>
      </rPr>
      <t>Сдоба обыкновенная</t>
    </r>
    <r>
      <rPr>
        <sz val="10"/>
        <color indexed="64"/>
        <rFont val="Times New Roman"/>
        <family val="1"/>
        <charset val="204"/>
      </rPr>
      <t xml:space="preserve"> м/раст</t>
    </r>
  </si>
  <si>
    <t>Вторая  неделя</t>
  </si>
  <si>
    <t>Каша молочная пшенная жидкая  с маслом</t>
  </si>
  <si>
    <t xml:space="preserve">Фрукты свежие </t>
  </si>
  <si>
    <t>195</t>
  </si>
  <si>
    <t>Батон, обогащенный йодоказеином</t>
  </si>
  <si>
    <t>ТТК 243</t>
  </si>
  <si>
    <t>Кисель плодово-ягодный витаминизированный</t>
  </si>
  <si>
    <t>Хлеб полезный с микронутриентами/Батон, обогащенный йодоказеином</t>
  </si>
  <si>
    <t>ТТК 376</t>
  </si>
  <si>
    <t>Ватрушка с творогом</t>
  </si>
  <si>
    <t>75</t>
  </si>
  <si>
    <t>Запеканка из творога со сгущённым молоком</t>
  </si>
  <si>
    <t>150/25</t>
  </si>
  <si>
    <t xml:space="preserve">Плов из говядины </t>
  </si>
  <si>
    <t>ТТК 67</t>
  </si>
  <si>
    <t xml:space="preserve">Бефстроганов из индейки в сырном соусе </t>
  </si>
  <si>
    <t>Вермишель отварная</t>
  </si>
  <si>
    <t>111/2004</t>
  </si>
  <si>
    <t>Борщ "Сибирский" с мясом, со сметаной, зеленью</t>
  </si>
  <si>
    <t>265</t>
  </si>
  <si>
    <t>ТТК 51</t>
  </si>
  <si>
    <t>Биточки "Школьные"</t>
  </si>
  <si>
    <t>Пирожок печеный сдобный с мясом луком</t>
  </si>
  <si>
    <t>Кисломолочный продукт "Биолакт"</t>
  </si>
  <si>
    <t>278/2022</t>
  </si>
  <si>
    <t>Суп куриный с зеленью</t>
  </si>
  <si>
    <t>250</t>
  </si>
  <si>
    <t xml:space="preserve">Жаркое по-домашнему </t>
  </si>
  <si>
    <t>ТТК 275</t>
  </si>
  <si>
    <t>Капуста квашеная с маслом растительным, сахаром (доп.гарнир)</t>
  </si>
  <si>
    <t>55</t>
  </si>
  <si>
    <t>ТТК 206</t>
  </si>
  <si>
    <t>Компот из ягод</t>
  </si>
  <si>
    <t>25/20</t>
  </si>
  <si>
    <t>ТТК 477</t>
  </si>
  <si>
    <t xml:space="preserve">Бифштекс домашний </t>
  </si>
  <si>
    <t>90</t>
  </si>
  <si>
    <t>Суп картофельный с чечевицей, мясом, зеленью</t>
  </si>
  <si>
    <t>ТТК 242</t>
  </si>
  <si>
    <t xml:space="preserve">Филе куриное панированное </t>
  </si>
  <si>
    <t>20/20</t>
  </si>
  <si>
    <r>
      <rPr>
        <sz val="10"/>
        <rFont val="Times New Roman"/>
        <family val="1"/>
        <charset val="204"/>
      </rPr>
      <t>Сдоба обыкновенная</t>
    </r>
    <r>
      <rPr>
        <sz val="10"/>
        <color indexed="64"/>
        <rFont val="Times New Roman"/>
        <family val="1"/>
        <charset val="204"/>
      </rPr>
      <t xml:space="preserve"> </t>
    </r>
  </si>
  <si>
    <t>Итого по меню:</t>
  </si>
  <si>
    <t>среднее за день</t>
  </si>
  <si>
    <t xml:space="preserve">                     Начальник производственно-технологического отдела МБУ "Дирекция по организации питания"  Н.В.Решетникова</t>
  </si>
  <si>
    <t>рж 25</t>
  </si>
  <si>
    <t>рж 20</t>
  </si>
  <si>
    <t>бат 25</t>
  </si>
  <si>
    <t>23</t>
  </si>
  <si>
    <t>30</t>
  </si>
  <si>
    <t>бат 35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</si>
</sst>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.0"/>
    <numFmt numFmtId="165" formatCode="#"/>
  </numFmts>
  <fonts count="36" x14ac:knownFonts="1">
    <font>
      <sz val="11"/>
      <color indexed="64"/>
      <name val="Calibri"/>
    </font>
    <font>
      <sz val="10"/>
      <color indexed="65"/>
      <name val="Calibri"/>
      <family val="2"/>
      <charset val="204"/>
    </font>
    <font>
      <b/>
      <sz val="10"/>
      <color indexed="64"/>
      <name val="Calibri"/>
      <family val="2"/>
      <charset val="204"/>
    </font>
    <font>
      <sz val="10"/>
      <color rgb="FFCC0000"/>
      <name val="Calibri"/>
      <family val="2"/>
      <charset val="204"/>
    </font>
    <font>
      <b/>
      <sz val="10"/>
      <color indexed="65"/>
      <name val="Calibri"/>
      <family val="2"/>
      <charset val="204"/>
    </font>
    <font>
      <i/>
      <sz val="10"/>
      <color indexed="23"/>
      <name val="Calibri"/>
      <family val="2"/>
      <charset val="204"/>
    </font>
    <font>
      <sz val="10"/>
      <color rgb="FF006600"/>
      <name val="Calibri"/>
      <family val="2"/>
      <charset val="204"/>
    </font>
    <font>
      <sz val="18"/>
      <color indexed="64"/>
      <name val="Calibri"/>
      <family val="2"/>
      <charset val="204"/>
    </font>
    <font>
      <sz val="12"/>
      <color indexed="64"/>
      <name val="Calibri"/>
      <family val="2"/>
      <charset val="204"/>
    </font>
    <font>
      <b/>
      <sz val="24"/>
      <color indexed="64"/>
      <name val="Calibri"/>
      <family val="2"/>
      <charset val="204"/>
    </font>
    <font>
      <u/>
      <sz val="10"/>
      <color rgb="FF0000EE"/>
      <name val="Calibri"/>
      <family val="2"/>
      <charset val="204"/>
    </font>
    <font>
      <sz val="10"/>
      <color rgb="FF996600"/>
      <name val="Calibri"/>
      <family val="2"/>
      <charset val="204"/>
    </font>
    <font>
      <sz val="10"/>
      <color indexed="63"/>
      <name val="Calibri"/>
      <family val="2"/>
      <charset val="204"/>
    </font>
    <font>
      <sz val="10"/>
      <color indexed="64"/>
      <name val="Times New Roman"/>
      <family val="1"/>
      <charset val="204"/>
    </font>
    <font>
      <b/>
      <sz val="10"/>
      <color indexed="64"/>
      <name val="Times New Roman"/>
      <family val="1"/>
      <charset val="204"/>
    </font>
    <font>
      <sz val="7"/>
      <color indexed="64"/>
      <name val="Times New Roman"/>
      <family val="1"/>
      <charset val="204"/>
    </font>
    <font>
      <sz val="8"/>
      <color indexed="64"/>
      <name val="Times New Roman"/>
      <family val="1"/>
      <charset val="204"/>
    </font>
    <font>
      <sz val="8"/>
      <color indexed="64"/>
      <name val="Calibri"/>
      <family val="2"/>
      <charset val="204"/>
    </font>
    <font>
      <b/>
      <i/>
      <sz val="10"/>
      <color rgb="FF7030A0"/>
      <name val="Times New Roman"/>
      <family val="1"/>
      <charset val="204"/>
    </font>
    <font>
      <b/>
      <sz val="10"/>
      <color indexed="17"/>
      <name val="Times New Roman"/>
      <family val="1"/>
      <charset val="204"/>
    </font>
    <font>
      <b/>
      <sz val="10"/>
      <color indexed="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sz val="10"/>
      <name val="Times New Roman"/>
      <family val="1"/>
      <charset val="204"/>
    </font>
    <font>
      <b/>
      <sz val="10"/>
      <color rgb="FFCE181E"/>
      <name val="Times New Roman"/>
      <family val="1"/>
      <charset val="204"/>
    </font>
    <font>
      <sz val="11"/>
      <name val="Calibri"/>
      <family val="2"/>
      <charset val="204"/>
    </font>
    <font>
      <b/>
      <i/>
      <sz val="10"/>
      <color indexed="64"/>
      <name val="Times New Roman"/>
      <family val="1"/>
      <charset val="204"/>
    </font>
    <font>
      <b/>
      <i/>
      <sz val="10"/>
      <color rgb="FF0070C0"/>
      <name val="Times New Roman"/>
      <family val="1"/>
      <charset val="204"/>
    </font>
    <font>
      <b/>
      <sz val="10"/>
      <color rgb="FF0070C0"/>
      <name val="Times New Roman"/>
      <family val="1"/>
      <charset val="204"/>
    </font>
    <font>
      <sz val="11"/>
      <color indexed="64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i/>
      <sz val="10"/>
      <color indexed="64"/>
      <name val="Times New Roman"/>
      <family val="1"/>
      <charset val="204"/>
    </font>
    <font>
      <sz val="10"/>
      <color indexed="2"/>
      <name val="Times New Roman"/>
      <family val="1"/>
      <charset val="204"/>
    </font>
    <font>
      <i/>
      <sz val="10"/>
      <color indexed="2"/>
      <name val="Times New Roman"/>
      <family val="1"/>
      <charset val="204"/>
    </font>
    <font>
      <sz val="11"/>
      <color indexed="64"/>
      <name val="Calibri"/>
      <family val="2"/>
      <charset val="204"/>
    </font>
    <font>
      <sz val="14"/>
      <color indexed="64"/>
      <name val="Times New Roman"/>
      <family val="1"/>
      <charset val="204"/>
    </font>
  </fonts>
  <fills count="13">
    <fill>
      <patternFill patternType="none"/>
    </fill>
    <fill>
      <patternFill patternType="gray125"/>
    </fill>
    <fill>
      <patternFill patternType="solid">
        <bgColor indexed="18"/>
      </patternFill>
    </fill>
    <fill>
      <patternFill patternType="solid">
        <fgColor indexed="23"/>
        <bgColor rgb="FFA6A6A6"/>
      </patternFill>
    </fill>
    <fill>
      <patternFill patternType="solid">
        <fgColor rgb="FFDDDDDD"/>
        <bgColor rgb="FFFFCCCC"/>
      </patternFill>
    </fill>
    <fill>
      <patternFill patternType="solid">
        <fgColor rgb="FFFFCCCC"/>
        <bgColor rgb="FFDDDDDD"/>
      </patternFill>
    </fill>
    <fill>
      <patternFill patternType="solid">
        <fgColor rgb="FFCC0000"/>
        <bgColor rgb="FFCE181E"/>
      </patternFill>
    </fill>
    <fill>
      <patternFill patternType="solid">
        <fgColor indexed="42"/>
        <bgColor indexed="27"/>
      </patternFill>
    </fill>
    <fill>
      <patternFill patternType="solid">
        <fgColor indexed="26"/>
      </patternFill>
    </fill>
    <fill>
      <patternFill patternType="solid">
        <fgColor theme="0"/>
        <bgColor theme="0"/>
      </patternFill>
    </fill>
    <fill>
      <patternFill patternType="solid">
        <fgColor indexed="65"/>
        <bgColor indexed="26"/>
      </patternFill>
    </fill>
    <fill>
      <patternFill patternType="solid">
        <fgColor theme="0"/>
        <bgColor indexed="26"/>
      </patternFill>
    </fill>
    <fill>
      <patternFill patternType="solid">
        <fgColor indexed="5"/>
        <bgColor indexed="5"/>
      </patternFill>
    </fill>
  </fills>
  <borders count="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5">
    <xf numFmtId="0" fontId="0" fillId="0" borderId="0"/>
    <xf numFmtId="0" fontId="1" fillId="2" borderId="0"/>
    <xf numFmtId="0" fontId="1" fillId="2" borderId="0"/>
    <xf numFmtId="0" fontId="1" fillId="3" borderId="0"/>
    <xf numFmtId="0" fontId="1" fillId="3" borderId="0"/>
    <xf numFmtId="0" fontId="2" fillId="4" borderId="0"/>
    <xf numFmtId="0" fontId="2" fillId="4" borderId="0"/>
    <xf numFmtId="0" fontId="2" fillId="0" borderId="0"/>
    <xf numFmtId="0" fontId="2" fillId="0" borderId="0"/>
    <xf numFmtId="0" fontId="3" fillId="5" borderId="0"/>
    <xf numFmtId="0" fontId="3" fillId="5" borderId="0"/>
    <xf numFmtId="0" fontId="4" fillId="6" borderId="0"/>
    <xf numFmtId="0" fontId="4" fillId="6" borderId="0"/>
    <xf numFmtId="0" fontId="5" fillId="0" borderId="0"/>
    <xf numFmtId="0" fontId="5" fillId="0" borderId="0"/>
    <xf numFmtId="0" fontId="6" fillId="7" borderId="0"/>
    <xf numFmtId="0" fontId="6" fillId="7" borderId="0"/>
    <xf numFmtId="0" fontId="7" fillId="0" borderId="0"/>
    <xf numFmtId="0" fontId="7" fillId="0" borderId="0"/>
    <xf numFmtId="0" fontId="8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10" fillId="0" borderId="0"/>
    <xf numFmtId="0" fontId="11" fillId="8" borderId="0"/>
    <xf numFmtId="0" fontId="11" fillId="8" borderId="0"/>
    <xf numFmtId="0" fontId="12" fillId="8" borderId="1"/>
    <xf numFmtId="0" fontId="12" fillId="8" borderId="1"/>
    <xf numFmtId="0" fontId="34" fillId="0" borderId="0"/>
    <xf numFmtId="0" fontId="34" fillId="0" borderId="0"/>
    <xf numFmtId="0" fontId="34" fillId="0" borderId="0"/>
    <xf numFmtId="0" fontId="34" fillId="0" borderId="0"/>
    <xf numFmtId="0" fontId="3" fillId="0" borderId="0"/>
    <xf numFmtId="0" fontId="3" fillId="0" borderId="0"/>
  </cellStyleXfs>
  <cellXfs count="95">
    <xf numFmtId="0" fontId="0" fillId="0" borderId="0" xfId="0"/>
    <xf numFmtId="0" fontId="13" fillId="0" borderId="0" xfId="0" applyFont="1" applyAlignment="1">
      <alignment vertical="center" wrapText="1"/>
    </xf>
    <xf numFmtId="0" fontId="14" fillId="0" borderId="0" xfId="0" applyFont="1" applyAlignment="1">
      <alignment horizontal="center" vertical="center" wrapText="1"/>
    </xf>
    <xf numFmtId="164" fontId="13" fillId="0" borderId="0" xfId="0" applyNumberFormat="1" applyFont="1" applyAlignment="1">
      <alignment vertical="center" wrapText="1"/>
    </xf>
    <xf numFmtId="1" fontId="13" fillId="0" borderId="0" xfId="0" applyNumberFormat="1" applyFont="1" applyAlignment="1">
      <alignment vertical="center" wrapText="1"/>
    </xf>
    <xf numFmtId="2" fontId="13" fillId="0" borderId="0" xfId="0" applyNumberFormat="1" applyFont="1" applyAlignment="1">
      <alignment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2" fontId="17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vertical="center" wrapText="1"/>
    </xf>
    <xf numFmtId="0" fontId="18" fillId="0" borderId="2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164" fontId="13" fillId="0" borderId="2" xfId="0" applyNumberFormat="1" applyFont="1" applyBorder="1" applyAlignment="1">
      <alignment horizontal="center" vertical="center" wrapText="1"/>
    </xf>
    <xf numFmtId="1" fontId="13" fillId="0" borderId="2" xfId="0" applyNumberFormat="1" applyFont="1" applyBorder="1" applyAlignment="1">
      <alignment horizontal="center" vertical="center" wrapText="1"/>
    </xf>
    <xf numFmtId="2" fontId="13" fillId="0" borderId="2" xfId="0" applyNumberFormat="1" applyFont="1" applyBorder="1" applyAlignment="1">
      <alignment horizontal="center" vertical="center" wrapText="1"/>
    </xf>
    <xf numFmtId="0" fontId="13" fillId="0" borderId="2" xfId="0" applyFont="1" applyBorder="1" applyAlignment="1">
      <alignment vertical="center" wrapText="1"/>
    </xf>
    <xf numFmtId="0" fontId="19" fillId="0" borderId="2" xfId="0" applyFont="1" applyBorder="1" applyAlignment="1">
      <alignment horizontal="center" vertical="center" wrapText="1"/>
    </xf>
    <xf numFmtId="0" fontId="20" fillId="0" borderId="2" xfId="0" applyFont="1" applyBorder="1" applyAlignment="1">
      <alignment horizontal="left" vertical="center" wrapText="1"/>
    </xf>
    <xf numFmtId="49" fontId="14" fillId="0" borderId="2" xfId="0" applyNumberFormat="1" applyFont="1" applyBorder="1" applyAlignment="1">
      <alignment horizontal="center" vertical="center" wrapText="1"/>
    </xf>
    <xf numFmtId="0" fontId="21" fillId="0" borderId="2" xfId="0" applyFont="1" applyBorder="1" applyAlignment="1">
      <alignment horizontal="center" vertical="center" wrapText="1"/>
    </xf>
    <xf numFmtId="0" fontId="21" fillId="0" borderId="2" xfId="0" applyFont="1" applyBorder="1" applyAlignment="1">
      <alignment horizontal="left" vertical="center" wrapText="1"/>
    </xf>
    <xf numFmtId="49" fontId="22" fillId="0" borderId="2" xfId="0" applyNumberFormat="1" applyFont="1" applyBorder="1" applyAlignment="1">
      <alignment horizontal="center" vertical="center" wrapText="1"/>
    </xf>
    <xf numFmtId="164" fontId="21" fillId="0" borderId="2" xfId="0" applyNumberFormat="1" applyFont="1" applyBorder="1" applyAlignment="1">
      <alignment horizontal="center" vertical="center" wrapText="1"/>
    </xf>
    <xf numFmtId="1" fontId="21" fillId="0" borderId="2" xfId="0" applyNumberFormat="1" applyFont="1" applyBorder="1" applyAlignment="1">
      <alignment horizontal="center" vertical="center" wrapText="1"/>
    </xf>
    <xf numFmtId="2" fontId="21" fillId="0" borderId="2" xfId="0" applyNumberFormat="1" applyFont="1" applyBorder="1" applyAlignment="1">
      <alignment horizontal="center" vertical="center" wrapText="1"/>
    </xf>
    <xf numFmtId="0" fontId="0" fillId="0" borderId="0" xfId="0"/>
    <xf numFmtId="0" fontId="23" fillId="0" borderId="2" xfId="0" applyFont="1" applyBorder="1" applyAlignment="1">
      <alignment horizontal="left" vertical="center" wrapText="1"/>
    </xf>
    <xf numFmtId="49" fontId="24" fillId="0" borderId="2" xfId="0" applyNumberFormat="1" applyFont="1" applyBorder="1" applyAlignment="1">
      <alignment horizontal="center" vertical="center" wrapText="1"/>
    </xf>
    <xf numFmtId="164" fontId="14" fillId="0" borderId="2" xfId="0" applyNumberFormat="1" applyFont="1" applyBorder="1" applyAlignment="1">
      <alignment horizontal="center" vertical="center" wrapText="1"/>
    </xf>
    <xf numFmtId="1" fontId="14" fillId="0" borderId="2" xfId="0" applyNumberFormat="1" applyFont="1" applyBorder="1" applyAlignment="1">
      <alignment horizontal="center" vertical="center" wrapText="1"/>
    </xf>
    <xf numFmtId="2" fontId="14" fillId="0" borderId="2" xfId="0" applyNumberFormat="1" applyFont="1" applyBorder="1" applyAlignment="1">
      <alignment horizontal="center" vertical="center" wrapText="1"/>
    </xf>
    <xf numFmtId="49" fontId="13" fillId="0" borderId="2" xfId="0" applyNumberFormat="1" applyFont="1" applyBorder="1" applyAlignment="1">
      <alignment horizontal="left" vertical="center" wrapText="1"/>
    </xf>
    <xf numFmtId="0" fontId="21" fillId="0" borderId="2" xfId="0" applyFont="1" applyBorder="1" applyAlignment="1">
      <alignment vertical="center" wrapText="1"/>
    </xf>
    <xf numFmtId="0" fontId="21" fillId="0" borderId="0" xfId="0" applyFont="1" applyAlignment="1">
      <alignment vertical="center" wrapText="1"/>
    </xf>
    <xf numFmtId="0" fontId="25" fillId="0" borderId="0" xfId="0" applyFont="1"/>
    <xf numFmtId="0" fontId="13" fillId="0" borderId="2" xfId="0" applyFont="1" applyBorder="1" applyAlignment="1">
      <alignment horizontal="left" vertical="center" wrapText="1"/>
    </xf>
    <xf numFmtId="0" fontId="26" fillId="0" borderId="2" xfId="0" applyFont="1" applyBorder="1" applyAlignment="1">
      <alignment horizontal="left" vertical="center" wrapText="1"/>
    </xf>
    <xf numFmtId="0" fontId="27" fillId="0" borderId="2" xfId="0" applyFont="1" applyBorder="1" applyAlignment="1">
      <alignment horizontal="left" vertical="center" wrapText="1"/>
    </xf>
    <xf numFmtId="164" fontId="28" fillId="0" borderId="2" xfId="0" applyNumberFormat="1" applyFont="1" applyBorder="1" applyAlignment="1">
      <alignment horizontal="center" vertical="center" wrapText="1"/>
    </xf>
    <xf numFmtId="1" fontId="28" fillId="0" borderId="2" xfId="0" applyNumberFormat="1" applyFont="1" applyBorder="1" applyAlignment="1">
      <alignment horizontal="center" vertical="center" wrapText="1"/>
    </xf>
    <xf numFmtId="2" fontId="28" fillId="0" borderId="2" xfId="0" applyNumberFormat="1" applyFont="1" applyBorder="1" applyAlignment="1">
      <alignment horizontal="center" vertical="center" wrapText="1"/>
    </xf>
    <xf numFmtId="165" fontId="22" fillId="0" borderId="2" xfId="0" applyNumberFormat="1" applyFont="1" applyBorder="1" applyAlignment="1">
      <alignment horizontal="center" vertical="center" wrapText="1"/>
    </xf>
    <xf numFmtId="49" fontId="21" fillId="0" borderId="2" xfId="0" applyNumberFormat="1" applyFont="1" applyBorder="1" applyAlignment="1">
      <alignment vertical="center" wrapText="1"/>
    </xf>
    <xf numFmtId="49" fontId="21" fillId="0" borderId="2" xfId="0" applyNumberFormat="1" applyFont="1" applyBorder="1" applyAlignment="1">
      <alignment horizontal="left" vertical="center" wrapText="1"/>
    </xf>
    <xf numFmtId="0" fontId="27" fillId="0" borderId="2" xfId="0" applyFont="1" applyBorder="1" applyAlignment="1">
      <alignment vertical="center" wrapText="1"/>
    </xf>
    <xf numFmtId="0" fontId="29" fillId="0" borderId="0" xfId="0" applyFont="1" applyAlignment="1">
      <alignment vertical="center" wrapText="1"/>
    </xf>
    <xf numFmtId="0" fontId="0" fillId="9" borderId="0" xfId="0" applyFill="1"/>
    <xf numFmtId="0" fontId="13" fillId="9" borderId="0" xfId="0" applyFont="1" applyFill="1" applyAlignment="1">
      <alignment vertical="center" wrapText="1"/>
    </xf>
    <xf numFmtId="164" fontId="22" fillId="0" borderId="2" xfId="0" applyNumberFormat="1" applyFont="1" applyBorder="1" applyAlignment="1">
      <alignment horizontal="center" vertical="center" wrapText="1"/>
    </xf>
    <xf numFmtId="1" fontId="22" fillId="0" borderId="2" xfId="0" applyNumberFormat="1" applyFont="1" applyBorder="1" applyAlignment="1">
      <alignment horizontal="center" vertical="center" wrapText="1"/>
    </xf>
    <xf numFmtId="2" fontId="22" fillId="0" borderId="2" xfId="0" applyNumberFormat="1" applyFont="1" applyBorder="1" applyAlignment="1">
      <alignment horizontal="center" vertical="center" wrapText="1"/>
    </xf>
    <xf numFmtId="0" fontId="13" fillId="9" borderId="2" xfId="0" applyFont="1" applyFill="1" applyBorder="1" applyAlignment="1">
      <alignment horizontal="center" vertical="center" wrapText="1"/>
    </xf>
    <xf numFmtId="0" fontId="21" fillId="9" borderId="2" xfId="0" applyFont="1" applyFill="1" applyBorder="1" applyAlignment="1">
      <alignment vertical="center" wrapText="1"/>
    </xf>
    <xf numFmtId="49" fontId="14" fillId="9" borderId="2" xfId="0" applyNumberFormat="1" applyFont="1" applyFill="1" applyBorder="1" applyAlignment="1">
      <alignment horizontal="center" vertical="center" wrapText="1"/>
    </xf>
    <xf numFmtId="164" fontId="13" fillId="9" borderId="2" xfId="0" applyNumberFormat="1" applyFont="1" applyFill="1" applyBorder="1" applyAlignment="1">
      <alignment horizontal="center" vertical="center" wrapText="1"/>
    </xf>
    <xf numFmtId="1" fontId="13" fillId="9" borderId="2" xfId="0" applyNumberFormat="1" applyFont="1" applyFill="1" applyBorder="1" applyAlignment="1">
      <alignment horizontal="center" vertical="center" wrapText="1"/>
    </xf>
    <xf numFmtId="2" fontId="13" fillId="9" borderId="2" xfId="0" applyNumberFormat="1" applyFont="1" applyFill="1" applyBorder="1" applyAlignment="1">
      <alignment horizontal="center" vertical="center" wrapText="1"/>
    </xf>
    <xf numFmtId="165" fontId="14" fillId="0" borderId="2" xfId="0" applyNumberFormat="1" applyFont="1" applyBorder="1" applyAlignment="1">
      <alignment horizontal="center" vertical="center" wrapText="1"/>
    </xf>
    <xf numFmtId="0" fontId="21" fillId="10" borderId="2" xfId="0" applyFont="1" applyFill="1" applyBorder="1" applyAlignment="1">
      <alignment horizontal="center" vertical="center" wrapText="1"/>
    </xf>
    <xf numFmtId="0" fontId="21" fillId="10" borderId="2" xfId="0" applyFont="1" applyFill="1" applyBorder="1" applyAlignment="1">
      <alignment vertical="center" wrapText="1"/>
    </xf>
    <xf numFmtId="49" fontId="22" fillId="10" borderId="2" xfId="0" applyNumberFormat="1" applyFont="1" applyFill="1" applyBorder="1" applyAlignment="1">
      <alignment horizontal="center" vertical="center" wrapText="1"/>
    </xf>
    <xf numFmtId="164" fontId="21" fillId="10" borderId="2" xfId="0" applyNumberFormat="1" applyFont="1" applyFill="1" applyBorder="1" applyAlignment="1">
      <alignment horizontal="center" vertical="center" wrapText="1"/>
    </xf>
    <xf numFmtId="1" fontId="21" fillId="10" borderId="2" xfId="0" applyNumberFormat="1" applyFont="1" applyFill="1" applyBorder="1" applyAlignment="1">
      <alignment horizontal="center" vertical="center" wrapText="1"/>
    </xf>
    <xf numFmtId="2" fontId="21" fillId="10" borderId="2" xfId="0" applyNumberFormat="1" applyFont="1" applyFill="1" applyBorder="1" applyAlignment="1">
      <alignment horizontal="center" vertical="center" wrapText="1"/>
    </xf>
    <xf numFmtId="0" fontId="30" fillId="0" borderId="2" xfId="0" applyFont="1" applyBorder="1" applyAlignment="1">
      <alignment horizontal="center" vertical="center" wrapText="1"/>
    </xf>
    <xf numFmtId="0" fontId="13" fillId="10" borderId="0" xfId="0" applyFont="1" applyFill="1" applyAlignment="1">
      <alignment vertical="center" wrapText="1"/>
    </xf>
    <xf numFmtId="0" fontId="0" fillId="10" borderId="0" xfId="0" applyFill="1"/>
    <xf numFmtId="164" fontId="14" fillId="0" borderId="0" xfId="0" applyNumberFormat="1" applyFont="1" applyAlignment="1">
      <alignment horizontal="center"/>
    </xf>
    <xf numFmtId="1" fontId="14" fillId="0" borderId="0" xfId="0" applyNumberFormat="1" applyFont="1" applyAlignment="1">
      <alignment horizontal="center"/>
    </xf>
    <xf numFmtId="2" fontId="14" fillId="0" borderId="0" xfId="0" applyNumberFormat="1" applyFont="1" applyAlignment="1">
      <alignment horizontal="center"/>
    </xf>
    <xf numFmtId="0" fontId="24" fillId="0" borderId="2" xfId="0" applyFont="1" applyBorder="1" applyAlignment="1">
      <alignment horizontal="center" vertical="center" wrapText="1"/>
    </xf>
    <xf numFmtId="164" fontId="31" fillId="0" borderId="2" xfId="0" applyNumberFormat="1" applyFont="1" applyBorder="1" applyAlignment="1">
      <alignment horizontal="center" vertical="center" wrapText="1"/>
    </xf>
    <xf numFmtId="1" fontId="31" fillId="0" borderId="2" xfId="0" applyNumberFormat="1" applyFont="1" applyBorder="1" applyAlignment="1">
      <alignment horizontal="center" vertical="center" wrapText="1"/>
    </xf>
    <xf numFmtId="2" fontId="31" fillId="0" borderId="2" xfId="0" applyNumberFormat="1" applyFont="1" applyBorder="1" applyAlignment="1">
      <alignment horizontal="center" vertical="center" wrapText="1"/>
    </xf>
    <xf numFmtId="0" fontId="32" fillId="0" borderId="2" xfId="0" applyFont="1" applyBorder="1" applyAlignment="1">
      <alignment vertical="center" wrapText="1"/>
    </xf>
    <xf numFmtId="164" fontId="33" fillId="0" borderId="2" xfId="0" applyNumberFormat="1" applyFont="1" applyBorder="1" applyAlignment="1">
      <alignment horizontal="center" vertical="center" wrapText="1"/>
    </xf>
    <xf numFmtId="1" fontId="33" fillId="0" borderId="2" xfId="0" applyNumberFormat="1" applyFont="1" applyBorder="1" applyAlignment="1">
      <alignment horizontal="center" vertical="center" wrapText="1"/>
    </xf>
    <xf numFmtId="2" fontId="33" fillId="0" borderId="2" xfId="0" applyNumberFormat="1" applyFont="1" applyBorder="1" applyAlignment="1">
      <alignment horizontal="center" vertical="center" wrapText="1"/>
    </xf>
    <xf numFmtId="49" fontId="22" fillId="11" borderId="3" xfId="0" applyNumberFormat="1" applyFont="1" applyFill="1" applyBorder="1" applyAlignment="1">
      <alignment horizontal="center" vertical="center" wrapText="1"/>
    </xf>
    <xf numFmtId="164" fontId="13" fillId="11" borderId="3" xfId="0" applyNumberFormat="1" applyFont="1" applyFill="1" applyBorder="1" applyAlignment="1">
      <alignment horizontal="center" vertical="center" wrapText="1"/>
    </xf>
    <xf numFmtId="1" fontId="13" fillId="11" borderId="3" xfId="0" applyNumberFormat="1" applyFont="1" applyFill="1" applyBorder="1" applyAlignment="1">
      <alignment horizontal="center" vertical="center" wrapText="1"/>
    </xf>
    <xf numFmtId="2" fontId="13" fillId="11" borderId="3" xfId="0" applyNumberFormat="1" applyFont="1" applyFill="1" applyBorder="1" applyAlignment="1">
      <alignment horizontal="center" vertical="center" wrapText="1"/>
    </xf>
    <xf numFmtId="49" fontId="22" fillId="11" borderId="0" xfId="0" applyNumberFormat="1" applyFont="1" applyFill="1" applyAlignment="1">
      <alignment horizontal="center" vertical="center" wrapText="1"/>
    </xf>
    <xf numFmtId="164" fontId="13" fillId="11" borderId="0" xfId="0" applyNumberFormat="1" applyFont="1" applyFill="1" applyAlignment="1">
      <alignment horizontal="center" vertical="center" wrapText="1"/>
    </xf>
    <xf numFmtId="49" fontId="14" fillId="0" borderId="0" xfId="0" applyNumberFormat="1" applyFont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164" fontId="0" fillId="0" borderId="0" xfId="0" applyNumberFormat="1"/>
    <xf numFmtId="0" fontId="0" fillId="12" borderId="0" xfId="0" applyFill="1"/>
    <xf numFmtId="49" fontId="15" fillId="0" borderId="2" xfId="0" applyNumberFormat="1" applyFont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center" wrapText="1"/>
    </xf>
    <xf numFmtId="164" fontId="16" fillId="0" borderId="2" xfId="0" applyNumberFormat="1" applyFont="1" applyBorder="1" applyAlignment="1">
      <alignment horizontal="center" vertical="center" wrapText="1"/>
    </xf>
    <xf numFmtId="1" fontId="16" fillId="0" borderId="2" xfId="0" applyNumberFormat="1" applyFont="1" applyBorder="1" applyAlignment="1">
      <alignment horizontal="center" vertical="center" wrapText="1"/>
    </xf>
    <xf numFmtId="2" fontId="16" fillId="0" borderId="2" xfId="0" applyNumberFormat="1" applyFont="1" applyBorder="1" applyAlignment="1">
      <alignment horizontal="center" vertical="center" wrapText="1"/>
    </xf>
    <xf numFmtId="0" fontId="29" fillId="0" borderId="0" xfId="0" applyFont="1" applyAlignment="1">
      <alignment horizontal="left" vertical="center" wrapText="1"/>
    </xf>
  </cellXfs>
  <cellStyles count="35">
    <cellStyle name="Accent 1 1" xfId="1"/>
    <cellStyle name="Accent 1 2" xfId="2"/>
    <cellStyle name="Accent 2 1" xfId="3"/>
    <cellStyle name="Accent 2 2" xfId="4"/>
    <cellStyle name="Accent 3 1" xfId="5"/>
    <cellStyle name="Accent 3 2" xfId="6"/>
    <cellStyle name="Accent 4" xfId="7"/>
    <cellStyle name="Accent 5" xfId="8"/>
    <cellStyle name="Bad 1" xfId="9"/>
    <cellStyle name="Bad 2" xfId="10"/>
    <cellStyle name="Error 1" xfId="11"/>
    <cellStyle name="Error 2" xfId="12"/>
    <cellStyle name="Footnote 1" xfId="13"/>
    <cellStyle name="Footnote 2" xfId="14"/>
    <cellStyle name="Good 1" xfId="15"/>
    <cellStyle name="Good 2" xfId="16"/>
    <cellStyle name="Heading 1 1" xfId="17"/>
    <cellStyle name="Heading 1 2" xfId="18"/>
    <cellStyle name="Heading 2 1" xfId="19"/>
    <cellStyle name="Heading 2 2" xfId="20"/>
    <cellStyle name="Heading 3" xfId="21"/>
    <cellStyle name="Heading 4" xfId="22"/>
    <cellStyle name="Hyperlink 1" xfId="23"/>
    <cellStyle name="Hyperlink 2" xfId="24"/>
    <cellStyle name="Neutral 1" xfId="25"/>
    <cellStyle name="Neutral 2" xfId="26"/>
    <cellStyle name="Note 1" xfId="27"/>
    <cellStyle name="Note 2" xfId="28"/>
    <cellStyle name="Status 1" xfId="29"/>
    <cellStyle name="Status 2" xfId="30"/>
    <cellStyle name="Text 1" xfId="31"/>
    <cellStyle name="Text 2" xfId="32"/>
    <cellStyle name="Warning 1" xfId="33"/>
    <cellStyle name="Warning 2" xfId="34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090000"/>
        </a:solidFill>
        <a:ln w="9525" cap="flat" cmpd="sng" algn="ctr">
          <a:solidFill>
            <a:srgbClr val="400000"/>
          </a:solidFill>
          <a:prstDash val="solid"/>
          <a:round/>
          <a:headEnd type="none" w="med" len="med"/>
          <a:tailEnd type="none" w="med" len="med"/>
        </a:ln>
      </a:spPr>
      <a:bodyPr/>
      <a:lstStyle/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U220"/>
  <sheetViews>
    <sheetView tabSelected="1" zoomScale="96" workbookViewId="0">
      <selection activeCell="B189" sqref="B189"/>
    </sheetView>
  </sheetViews>
  <sheetFormatPr defaultColWidth="8" defaultRowHeight="12.75" customHeight="1" x14ac:dyDescent="0.3"/>
  <cols>
    <col min="1" max="1" width="8.6640625" style="1" customWidth="1"/>
    <col min="2" max="2" width="44.6640625" style="1" customWidth="1"/>
    <col min="3" max="3" width="9.33203125" style="2" customWidth="1"/>
    <col min="4" max="5" width="6.33203125" style="3" bestFit="1" customWidth="1"/>
    <col min="6" max="6" width="7.33203125" style="3" customWidth="1"/>
    <col min="7" max="7" width="11.109375" style="4" customWidth="1"/>
    <col min="8" max="10" width="5.88671875" style="4" bestFit="1" customWidth="1"/>
    <col min="11" max="11" width="7.33203125" style="5" bestFit="1" customWidth="1"/>
    <col min="12" max="12" width="5.109375" style="5" bestFit="1" customWidth="1"/>
    <col min="13" max="13" width="7.33203125" style="5" bestFit="1" customWidth="1"/>
    <col min="14" max="14" width="5.109375" style="5" bestFit="1" customWidth="1"/>
    <col min="15" max="225" width="8" style="1" customWidth="1"/>
    <col min="226" max="257" width="8" customWidth="1"/>
  </cols>
  <sheetData>
    <row r="1" spans="1:227" ht="12.75" customHeight="1" x14ac:dyDescent="0.3">
      <c r="A1" s="89" t="s">
        <v>0</v>
      </c>
      <c r="B1" s="90" t="s">
        <v>1</v>
      </c>
      <c r="C1" s="90" t="s">
        <v>2</v>
      </c>
      <c r="D1" s="91" t="s">
        <v>3</v>
      </c>
      <c r="E1" s="91"/>
      <c r="F1" s="91"/>
      <c r="G1" s="92" t="s">
        <v>4</v>
      </c>
      <c r="H1" s="92" t="s">
        <v>5</v>
      </c>
      <c r="I1" s="92"/>
      <c r="J1" s="92"/>
      <c r="K1" s="92"/>
      <c r="L1" s="93" t="s">
        <v>6</v>
      </c>
      <c r="M1" s="93"/>
      <c r="N1" s="93"/>
    </row>
    <row r="2" spans="1:227" ht="34.200000000000003" customHeight="1" x14ac:dyDescent="0.3">
      <c r="A2" s="89"/>
      <c r="B2" s="90"/>
      <c r="C2" s="90"/>
      <c r="D2" s="6" t="s">
        <v>7</v>
      </c>
      <c r="E2" s="6" t="s">
        <v>8</v>
      </c>
      <c r="F2" s="6" t="s">
        <v>9</v>
      </c>
      <c r="G2" s="92"/>
      <c r="H2" s="7" t="s">
        <v>10</v>
      </c>
      <c r="I2" s="7" t="s">
        <v>11</v>
      </c>
      <c r="J2" s="7" t="s">
        <v>12</v>
      </c>
      <c r="K2" s="8" t="s">
        <v>13</v>
      </c>
      <c r="L2" s="9" t="s">
        <v>14</v>
      </c>
      <c r="M2" s="8" t="s">
        <v>15</v>
      </c>
      <c r="N2" s="8" t="s">
        <v>16</v>
      </c>
    </row>
    <row r="3" spans="1:227" ht="14.25" customHeight="1" x14ac:dyDescent="0.3">
      <c r="A3" s="10"/>
      <c r="B3" s="11" t="s">
        <v>17</v>
      </c>
      <c r="C3" s="12"/>
      <c r="D3" s="13"/>
      <c r="E3" s="13"/>
      <c r="F3" s="13"/>
      <c r="G3" s="14"/>
      <c r="H3" s="14"/>
      <c r="I3" s="14"/>
      <c r="J3" s="14"/>
      <c r="K3" s="15"/>
      <c r="L3" s="15"/>
      <c r="M3" s="15"/>
      <c r="N3" s="15"/>
    </row>
    <row r="4" spans="1:227" ht="14.4" x14ac:dyDescent="0.3">
      <c r="A4" s="16"/>
      <c r="B4" s="17" t="s">
        <v>18</v>
      </c>
      <c r="C4" s="12"/>
      <c r="D4" s="13"/>
      <c r="E4" s="13"/>
      <c r="F4" s="13"/>
      <c r="G4" s="14"/>
      <c r="H4" s="14"/>
      <c r="I4" s="14"/>
      <c r="J4" s="14"/>
      <c r="K4" s="15"/>
      <c r="L4" s="15"/>
      <c r="M4" s="15"/>
      <c r="N4" s="15"/>
    </row>
    <row r="5" spans="1:227" ht="14.4" x14ac:dyDescent="0.3">
      <c r="A5" s="12"/>
      <c r="B5" s="18" t="s">
        <v>19</v>
      </c>
      <c r="C5" s="19"/>
      <c r="D5" s="13"/>
      <c r="E5" s="13"/>
      <c r="F5" s="13"/>
      <c r="G5" s="14"/>
      <c r="H5" s="14"/>
      <c r="I5" s="14"/>
      <c r="J5" s="14"/>
      <c r="K5" s="15"/>
      <c r="L5" s="15"/>
      <c r="M5" s="15"/>
      <c r="N5" s="15"/>
    </row>
    <row r="6" spans="1:227" ht="14.4" x14ac:dyDescent="0.3">
      <c r="A6" s="20">
        <v>14</v>
      </c>
      <c r="B6" s="21" t="s">
        <v>20</v>
      </c>
      <c r="C6" s="22" t="s">
        <v>21</v>
      </c>
      <c r="D6" s="23">
        <v>0.1</v>
      </c>
      <c r="E6" s="23">
        <v>6.2</v>
      </c>
      <c r="F6" s="23">
        <v>2.2000000000000002</v>
      </c>
      <c r="G6" s="24">
        <v>65</v>
      </c>
      <c r="H6" s="24">
        <v>0</v>
      </c>
      <c r="I6" s="24">
        <v>0</v>
      </c>
      <c r="J6" s="24">
        <v>0</v>
      </c>
      <c r="K6" s="25">
        <v>0</v>
      </c>
      <c r="L6" s="25">
        <v>0</v>
      </c>
      <c r="M6" s="25">
        <v>0</v>
      </c>
      <c r="N6" s="25">
        <v>0</v>
      </c>
    </row>
    <row r="7" spans="1:227" ht="14.4" x14ac:dyDescent="0.3">
      <c r="A7" s="20" t="s">
        <v>22</v>
      </c>
      <c r="B7" s="21" t="s">
        <v>23</v>
      </c>
      <c r="C7" s="22" t="s">
        <v>24</v>
      </c>
      <c r="D7" s="13">
        <v>16.3</v>
      </c>
      <c r="E7" s="13">
        <v>11.9</v>
      </c>
      <c r="F7" s="13">
        <v>57.3</v>
      </c>
      <c r="G7" s="14">
        <v>401</v>
      </c>
      <c r="H7" s="14">
        <v>104</v>
      </c>
      <c r="I7" s="14">
        <v>15</v>
      </c>
      <c r="J7" s="14">
        <v>88</v>
      </c>
      <c r="K7" s="15">
        <v>0.5</v>
      </c>
      <c r="L7" s="15">
        <v>0.05</v>
      </c>
      <c r="M7" s="15">
        <v>0.34</v>
      </c>
      <c r="N7" s="15">
        <v>0.04</v>
      </c>
    </row>
    <row r="8" spans="1:227" ht="14.4" x14ac:dyDescent="0.3">
      <c r="A8" s="20">
        <v>338</v>
      </c>
      <c r="B8" s="21" t="s">
        <v>25</v>
      </c>
      <c r="C8" s="22" t="s">
        <v>26</v>
      </c>
      <c r="D8" s="23">
        <v>0.5</v>
      </c>
      <c r="E8" s="13">
        <v>0.5</v>
      </c>
      <c r="F8" s="13">
        <v>12.7</v>
      </c>
      <c r="G8" s="14">
        <v>58</v>
      </c>
      <c r="H8" s="14">
        <v>21</v>
      </c>
      <c r="I8" s="14">
        <v>12</v>
      </c>
      <c r="J8" s="14">
        <v>14</v>
      </c>
      <c r="K8" s="15">
        <v>2.9</v>
      </c>
      <c r="L8" s="15">
        <v>0</v>
      </c>
      <c r="M8" s="15">
        <v>13</v>
      </c>
      <c r="N8" s="15">
        <v>0</v>
      </c>
    </row>
    <row r="9" spans="1:227" ht="14.4" x14ac:dyDescent="0.3">
      <c r="A9" s="12">
        <v>377</v>
      </c>
      <c r="B9" s="16" t="s">
        <v>27</v>
      </c>
      <c r="C9" s="19" t="s">
        <v>28</v>
      </c>
      <c r="D9" s="13">
        <v>0.30000000000000004</v>
      </c>
      <c r="E9" s="13">
        <v>0.1</v>
      </c>
      <c r="F9" s="13">
        <v>10.3</v>
      </c>
      <c r="G9" s="14">
        <v>43</v>
      </c>
      <c r="H9" s="14">
        <v>8</v>
      </c>
      <c r="I9" s="14">
        <v>5</v>
      </c>
      <c r="J9" s="14">
        <v>10</v>
      </c>
      <c r="K9" s="15">
        <v>0.89</v>
      </c>
      <c r="L9" s="15">
        <v>0</v>
      </c>
      <c r="M9" s="15">
        <v>2.9</v>
      </c>
      <c r="N9" s="15">
        <v>0</v>
      </c>
    </row>
    <row r="10" spans="1:227" ht="14.4" x14ac:dyDescent="0.3">
      <c r="A10" s="20"/>
      <c r="B10" s="21" t="s">
        <v>29</v>
      </c>
      <c r="C10" s="22" t="s">
        <v>30</v>
      </c>
      <c r="D10" s="23">
        <v>3.2</v>
      </c>
      <c r="E10" s="13">
        <v>0.8</v>
      </c>
      <c r="F10" s="13">
        <v>22.9</v>
      </c>
      <c r="G10" s="14">
        <v>112</v>
      </c>
      <c r="H10" s="14">
        <v>16</v>
      </c>
      <c r="I10" s="14">
        <v>0</v>
      </c>
      <c r="J10" s="14">
        <v>0</v>
      </c>
      <c r="K10" s="15">
        <v>0.8</v>
      </c>
      <c r="L10" s="15">
        <v>0.2</v>
      </c>
      <c r="M10" s="15">
        <v>0</v>
      </c>
      <c r="N10" s="15">
        <v>0</v>
      </c>
      <c r="HR10" s="26"/>
      <c r="HS10" s="26"/>
    </row>
    <row r="11" spans="1:227" ht="14.4" x14ac:dyDescent="0.3">
      <c r="A11" s="20"/>
      <c r="B11" s="27" t="s">
        <v>31</v>
      </c>
      <c r="C11" s="28"/>
      <c r="D11" s="29">
        <f t="shared" ref="D11:N11" si="0">SUM(D6:D10)</f>
        <v>20.400000000000002</v>
      </c>
      <c r="E11" s="29">
        <f t="shared" si="0"/>
        <v>19.500000000000004</v>
      </c>
      <c r="F11" s="29">
        <f t="shared" si="0"/>
        <v>105.4</v>
      </c>
      <c r="G11" s="30">
        <f t="shared" si="0"/>
        <v>679</v>
      </c>
      <c r="H11" s="30">
        <f t="shared" si="0"/>
        <v>149</v>
      </c>
      <c r="I11" s="30">
        <f t="shared" si="0"/>
        <v>32</v>
      </c>
      <c r="J11" s="30">
        <f t="shared" si="0"/>
        <v>112</v>
      </c>
      <c r="K11" s="31">
        <f t="shared" si="0"/>
        <v>5.09</v>
      </c>
      <c r="L11" s="31">
        <f t="shared" si="0"/>
        <v>0.25</v>
      </c>
      <c r="M11" s="31">
        <f t="shared" si="0"/>
        <v>16.239999999999998</v>
      </c>
      <c r="N11" s="31">
        <f t="shared" si="0"/>
        <v>0.04</v>
      </c>
    </row>
    <row r="12" spans="1:227" ht="14.4" x14ac:dyDescent="0.3">
      <c r="A12" s="20"/>
      <c r="B12" s="18" t="s">
        <v>32</v>
      </c>
      <c r="C12" s="22"/>
      <c r="D12" s="13"/>
      <c r="E12" s="13"/>
      <c r="F12" s="13"/>
      <c r="G12" s="14"/>
      <c r="H12" s="14"/>
      <c r="I12" s="14"/>
      <c r="J12" s="14"/>
      <c r="K12" s="15"/>
      <c r="L12" s="15"/>
      <c r="M12" s="15"/>
      <c r="N12" s="15"/>
    </row>
    <row r="13" spans="1:227" ht="14.4" x14ac:dyDescent="0.3">
      <c r="A13" s="20" t="s">
        <v>33</v>
      </c>
      <c r="B13" s="32" t="s">
        <v>34</v>
      </c>
      <c r="C13" s="22" t="s">
        <v>35</v>
      </c>
      <c r="D13" s="23">
        <v>6.1</v>
      </c>
      <c r="E13" s="23">
        <v>6.3</v>
      </c>
      <c r="F13" s="23">
        <v>22.8</v>
      </c>
      <c r="G13" s="24">
        <v>173</v>
      </c>
      <c r="H13" s="24">
        <v>120</v>
      </c>
      <c r="I13" s="24">
        <v>16</v>
      </c>
      <c r="J13" s="24">
        <v>91</v>
      </c>
      <c r="K13" s="25">
        <v>1</v>
      </c>
      <c r="L13" s="25">
        <v>0.24</v>
      </c>
      <c r="M13" s="25">
        <v>10.1</v>
      </c>
      <c r="N13" s="25">
        <v>0.02</v>
      </c>
    </row>
    <row r="14" spans="1:227" s="1" customFormat="1" ht="14.4" x14ac:dyDescent="0.3">
      <c r="A14" s="20">
        <v>260</v>
      </c>
      <c r="B14" s="33" t="s">
        <v>36</v>
      </c>
      <c r="C14" s="22" t="s">
        <v>37</v>
      </c>
      <c r="D14" s="23">
        <v>8.1999999999999993</v>
      </c>
      <c r="E14" s="23">
        <v>8.6</v>
      </c>
      <c r="F14" s="23">
        <v>2.8</v>
      </c>
      <c r="G14" s="24">
        <v>121</v>
      </c>
      <c r="H14" s="24">
        <v>16</v>
      </c>
      <c r="I14" s="24">
        <v>15</v>
      </c>
      <c r="J14" s="24">
        <v>23</v>
      </c>
      <c r="K14" s="25">
        <v>0.97</v>
      </c>
      <c r="L14" s="25">
        <v>0.02</v>
      </c>
      <c r="M14" s="25">
        <v>0.62</v>
      </c>
      <c r="N14" s="25">
        <v>0.01</v>
      </c>
      <c r="HR14" s="26"/>
    </row>
    <row r="15" spans="1:227" s="34" customFormat="1" ht="14.4" x14ac:dyDescent="0.3">
      <c r="A15" s="20">
        <v>302</v>
      </c>
      <c r="B15" s="21" t="s">
        <v>38</v>
      </c>
      <c r="C15" s="22" t="s">
        <v>39</v>
      </c>
      <c r="D15" s="23">
        <v>8.5</v>
      </c>
      <c r="E15" s="23">
        <v>7.3</v>
      </c>
      <c r="F15" s="23">
        <v>36.6</v>
      </c>
      <c r="G15" s="24">
        <v>246</v>
      </c>
      <c r="H15" s="24">
        <v>15</v>
      </c>
      <c r="I15" s="24">
        <v>133</v>
      </c>
      <c r="J15" s="24">
        <v>201</v>
      </c>
      <c r="K15" s="25">
        <v>4.4800000000000004</v>
      </c>
      <c r="L15" s="25">
        <v>0.21</v>
      </c>
      <c r="M15" s="25">
        <v>0</v>
      </c>
      <c r="N15" s="25">
        <v>0</v>
      </c>
      <c r="HR15" s="35"/>
    </row>
    <row r="16" spans="1:227" s="34" customFormat="1" ht="14.4" x14ac:dyDescent="0.3">
      <c r="A16" s="20">
        <v>71</v>
      </c>
      <c r="B16" s="21" t="s">
        <v>40</v>
      </c>
      <c r="C16" s="22" t="s">
        <v>41</v>
      </c>
      <c r="D16" s="23">
        <v>0.7</v>
      </c>
      <c r="E16" s="23">
        <v>0.1</v>
      </c>
      <c r="F16" s="23">
        <v>2.2999999999999998</v>
      </c>
      <c r="G16" s="24">
        <v>13</v>
      </c>
      <c r="H16" s="24">
        <v>8</v>
      </c>
      <c r="I16" s="24">
        <v>12</v>
      </c>
      <c r="J16" s="24">
        <v>16</v>
      </c>
      <c r="K16" s="25">
        <v>0.54</v>
      </c>
      <c r="L16" s="25">
        <v>0.04</v>
      </c>
      <c r="M16" s="25">
        <v>15</v>
      </c>
      <c r="N16" s="25">
        <v>0</v>
      </c>
      <c r="HR16" s="35"/>
    </row>
    <row r="17" spans="1:227" s="34" customFormat="1" ht="14.4" x14ac:dyDescent="0.3">
      <c r="A17" s="20">
        <v>342</v>
      </c>
      <c r="B17" s="33" t="s">
        <v>42</v>
      </c>
      <c r="C17" s="22" t="s">
        <v>43</v>
      </c>
      <c r="D17" s="23">
        <v>0.2</v>
      </c>
      <c r="E17" s="23">
        <v>0.2</v>
      </c>
      <c r="F17" s="23">
        <v>13.9</v>
      </c>
      <c r="G17" s="24">
        <v>58</v>
      </c>
      <c r="H17" s="24">
        <v>7</v>
      </c>
      <c r="I17" s="24">
        <v>4</v>
      </c>
      <c r="J17" s="24">
        <v>4</v>
      </c>
      <c r="K17" s="25">
        <v>0.91</v>
      </c>
      <c r="L17" s="25">
        <v>0.01</v>
      </c>
      <c r="M17" s="25">
        <v>4.09</v>
      </c>
      <c r="N17" s="25">
        <v>0</v>
      </c>
      <c r="HR17" s="35"/>
    </row>
    <row r="18" spans="1:227" ht="26.4" x14ac:dyDescent="0.3">
      <c r="A18" s="12"/>
      <c r="B18" s="36" t="s">
        <v>44</v>
      </c>
      <c r="C18" s="19" t="s">
        <v>45</v>
      </c>
      <c r="D18" s="13">
        <v>4.5999999999999996</v>
      </c>
      <c r="E18" s="13">
        <v>1</v>
      </c>
      <c r="F18" s="13">
        <v>30.82</v>
      </c>
      <c r="G18" s="14">
        <v>151</v>
      </c>
      <c r="H18" s="14">
        <v>32</v>
      </c>
      <c r="I18" s="14">
        <v>0</v>
      </c>
      <c r="J18" s="14">
        <v>0</v>
      </c>
      <c r="K18" s="15">
        <v>1.68</v>
      </c>
      <c r="L18" s="15">
        <v>0.20200000000000001</v>
      </c>
      <c r="M18" s="15">
        <v>0</v>
      </c>
      <c r="N18" s="15">
        <v>0</v>
      </c>
    </row>
    <row r="19" spans="1:227" ht="14.4" x14ac:dyDescent="0.3">
      <c r="A19" s="12"/>
      <c r="B19" s="37" t="s">
        <v>31</v>
      </c>
      <c r="C19" s="28"/>
      <c r="D19" s="29">
        <f t="shared" ref="D19:N19" si="1">SUM(D13:D18)</f>
        <v>28.299999999999997</v>
      </c>
      <c r="E19" s="29">
        <f t="shared" si="1"/>
        <v>23.5</v>
      </c>
      <c r="F19" s="29">
        <f t="shared" si="1"/>
        <v>109.22</v>
      </c>
      <c r="G19" s="30">
        <f t="shared" si="1"/>
        <v>762</v>
      </c>
      <c r="H19" s="30">
        <f t="shared" si="1"/>
        <v>198</v>
      </c>
      <c r="I19" s="30">
        <f t="shared" si="1"/>
        <v>180</v>
      </c>
      <c r="J19" s="30">
        <f t="shared" si="1"/>
        <v>335</v>
      </c>
      <c r="K19" s="31">
        <f t="shared" si="1"/>
        <v>9.58</v>
      </c>
      <c r="L19" s="31">
        <f t="shared" si="1"/>
        <v>0.72199999999999998</v>
      </c>
      <c r="M19" s="31">
        <f t="shared" si="1"/>
        <v>29.81</v>
      </c>
      <c r="N19" s="31">
        <f t="shared" si="1"/>
        <v>0.03</v>
      </c>
    </row>
    <row r="20" spans="1:227" ht="14.4" x14ac:dyDescent="0.3">
      <c r="A20" s="12"/>
      <c r="B20" s="18" t="s">
        <v>46</v>
      </c>
      <c r="C20" s="19"/>
      <c r="D20" s="13"/>
      <c r="E20" s="13"/>
      <c r="F20" s="13"/>
      <c r="G20" s="14"/>
      <c r="H20" s="14"/>
      <c r="I20" s="14"/>
      <c r="J20" s="14"/>
      <c r="K20" s="15"/>
      <c r="L20" s="15"/>
      <c r="M20" s="15"/>
      <c r="N20" s="15"/>
    </row>
    <row r="21" spans="1:227" ht="14.4" x14ac:dyDescent="0.3">
      <c r="A21" s="20">
        <v>386</v>
      </c>
      <c r="B21" s="21" t="s">
        <v>47</v>
      </c>
      <c r="C21" s="22" t="s">
        <v>43</v>
      </c>
      <c r="D21" s="23">
        <v>3</v>
      </c>
      <c r="E21" s="23">
        <v>2.8</v>
      </c>
      <c r="F21" s="23">
        <v>9.5</v>
      </c>
      <c r="G21" s="24">
        <v>75</v>
      </c>
      <c r="H21" s="24">
        <v>238</v>
      </c>
      <c r="I21" s="24">
        <v>28</v>
      </c>
      <c r="J21" s="24">
        <v>182</v>
      </c>
      <c r="K21" s="25">
        <v>0.2</v>
      </c>
      <c r="L21" s="25">
        <v>0.06</v>
      </c>
      <c r="M21" s="25">
        <v>1.2</v>
      </c>
      <c r="N21" s="25">
        <v>0.04</v>
      </c>
    </row>
    <row r="22" spans="1:227" ht="14.4" x14ac:dyDescent="0.3">
      <c r="A22" s="12" t="s">
        <v>48</v>
      </c>
      <c r="B22" s="21" t="s">
        <v>49</v>
      </c>
      <c r="C22" s="22" t="s">
        <v>50</v>
      </c>
      <c r="D22" s="23">
        <v>5.3</v>
      </c>
      <c r="E22" s="23">
        <v>8</v>
      </c>
      <c r="F22" s="23">
        <v>38.799999999999997</v>
      </c>
      <c r="G22" s="24">
        <v>248</v>
      </c>
      <c r="H22" s="24">
        <v>8</v>
      </c>
      <c r="I22" s="24">
        <v>8</v>
      </c>
      <c r="J22" s="24">
        <v>41</v>
      </c>
      <c r="K22" s="25">
        <v>0.64</v>
      </c>
      <c r="L22" s="25">
        <v>0.06</v>
      </c>
      <c r="M22" s="25">
        <v>0</v>
      </c>
      <c r="N22" s="25">
        <v>0</v>
      </c>
    </row>
    <row r="23" spans="1:227" ht="14.4" x14ac:dyDescent="0.3">
      <c r="A23" s="12"/>
      <c r="B23" s="37" t="s">
        <v>31</v>
      </c>
      <c r="C23" s="28"/>
      <c r="D23" s="29">
        <f>SUM(D21:D22)</f>
        <v>8.3000000000000007</v>
      </c>
      <c r="E23" s="29">
        <f t="shared" ref="E23:N23" si="2">SUM(E21:E22)</f>
        <v>10.8</v>
      </c>
      <c r="F23" s="29">
        <f t="shared" si="2"/>
        <v>48.3</v>
      </c>
      <c r="G23" s="30">
        <f t="shared" si="2"/>
        <v>323</v>
      </c>
      <c r="H23" s="30">
        <f t="shared" si="2"/>
        <v>246</v>
      </c>
      <c r="I23" s="30">
        <f t="shared" si="2"/>
        <v>36</v>
      </c>
      <c r="J23" s="30">
        <f t="shared" si="2"/>
        <v>223</v>
      </c>
      <c r="K23" s="31">
        <f t="shared" si="2"/>
        <v>0.84000000000000008</v>
      </c>
      <c r="L23" s="31">
        <f t="shared" si="2"/>
        <v>0.12</v>
      </c>
      <c r="M23" s="31">
        <f t="shared" si="2"/>
        <v>1.2</v>
      </c>
      <c r="N23" s="31">
        <f t="shared" si="2"/>
        <v>0.04</v>
      </c>
    </row>
    <row r="24" spans="1:227" ht="14.4" x14ac:dyDescent="0.3">
      <c r="A24" s="12"/>
      <c r="B24" s="38" t="s">
        <v>51</v>
      </c>
      <c r="C24" s="39"/>
      <c r="D24" s="39">
        <f t="shared" ref="D24:N24" si="3">D11+D19+D23</f>
        <v>57</v>
      </c>
      <c r="E24" s="39">
        <f t="shared" si="3"/>
        <v>53.8</v>
      </c>
      <c r="F24" s="39">
        <f t="shared" si="3"/>
        <v>262.92</v>
      </c>
      <c r="G24" s="40">
        <f t="shared" si="3"/>
        <v>1764</v>
      </c>
      <c r="H24" s="40">
        <f t="shared" si="3"/>
        <v>593</v>
      </c>
      <c r="I24" s="40">
        <f t="shared" si="3"/>
        <v>248</v>
      </c>
      <c r="J24" s="40">
        <f t="shared" si="3"/>
        <v>670</v>
      </c>
      <c r="K24" s="41">
        <f t="shared" si="3"/>
        <v>15.51</v>
      </c>
      <c r="L24" s="41">
        <f t="shared" si="3"/>
        <v>1.0920000000000001</v>
      </c>
      <c r="M24" s="41">
        <f t="shared" si="3"/>
        <v>47.25</v>
      </c>
      <c r="N24" s="41">
        <f t="shared" si="3"/>
        <v>0.11000000000000001</v>
      </c>
    </row>
    <row r="25" spans="1:227" ht="14.4" x14ac:dyDescent="0.3">
      <c r="A25" s="12"/>
      <c r="B25" s="17" t="s">
        <v>52</v>
      </c>
      <c r="C25" s="19"/>
      <c r="D25" s="13"/>
      <c r="E25" s="13"/>
      <c r="F25" s="13"/>
      <c r="G25" s="14"/>
      <c r="H25" s="14"/>
      <c r="I25" s="14"/>
      <c r="J25" s="14"/>
      <c r="K25" s="15"/>
      <c r="L25" s="15"/>
      <c r="M25" s="15"/>
      <c r="N25" s="15"/>
    </row>
    <row r="26" spans="1:227" ht="14.4" x14ac:dyDescent="0.3">
      <c r="A26" s="12"/>
      <c r="B26" s="18" t="s">
        <v>19</v>
      </c>
      <c r="C26" s="19"/>
      <c r="D26" s="13"/>
      <c r="E26" s="13"/>
      <c r="F26" s="13"/>
      <c r="G26" s="14"/>
      <c r="H26" s="14"/>
      <c r="I26" s="14"/>
      <c r="J26" s="14"/>
      <c r="K26" s="15"/>
      <c r="L26" s="15"/>
      <c r="M26" s="15"/>
      <c r="N26" s="15"/>
    </row>
    <row r="27" spans="1:227" ht="14.4" x14ac:dyDescent="0.3">
      <c r="A27" s="20">
        <v>14</v>
      </c>
      <c r="B27" s="21" t="s">
        <v>53</v>
      </c>
      <c r="C27" s="22" t="s">
        <v>54</v>
      </c>
      <c r="D27" s="23">
        <v>0.12</v>
      </c>
      <c r="E27" s="23">
        <v>10.9</v>
      </c>
      <c r="F27" s="23">
        <v>0.2</v>
      </c>
      <c r="G27" s="24">
        <v>99</v>
      </c>
      <c r="H27" s="24">
        <v>4</v>
      </c>
      <c r="I27" s="24">
        <v>0</v>
      </c>
      <c r="J27" s="24">
        <v>4.5</v>
      </c>
      <c r="K27" s="25">
        <v>0.03</v>
      </c>
      <c r="L27" s="25">
        <v>0.02</v>
      </c>
      <c r="M27" s="25">
        <v>0</v>
      </c>
      <c r="N27" s="25">
        <v>0.06</v>
      </c>
    </row>
    <row r="28" spans="1:227" ht="14.4" x14ac:dyDescent="0.3">
      <c r="A28" s="20">
        <v>15</v>
      </c>
      <c r="B28" s="21" t="s">
        <v>55</v>
      </c>
      <c r="C28" s="22" t="s">
        <v>56</v>
      </c>
      <c r="D28" s="23">
        <v>4.5999999999999996</v>
      </c>
      <c r="E28" s="23">
        <v>5.8</v>
      </c>
      <c r="F28" s="23">
        <v>0</v>
      </c>
      <c r="G28" s="24">
        <v>71</v>
      </c>
      <c r="H28" s="24">
        <v>200</v>
      </c>
      <c r="I28" s="24">
        <v>11</v>
      </c>
      <c r="J28" s="24">
        <v>120</v>
      </c>
      <c r="K28" s="25">
        <v>0.2</v>
      </c>
      <c r="L28" s="25">
        <v>0.01</v>
      </c>
      <c r="M28" s="25">
        <v>0.14000000000000001</v>
      </c>
      <c r="N28" s="25">
        <v>0.06</v>
      </c>
    </row>
    <row r="29" spans="1:227" ht="14.4" x14ac:dyDescent="0.3">
      <c r="A29" s="20">
        <v>182</v>
      </c>
      <c r="B29" s="33" t="s">
        <v>57</v>
      </c>
      <c r="C29" s="22" t="s">
        <v>58</v>
      </c>
      <c r="D29" s="23">
        <v>5.3</v>
      </c>
      <c r="E29" s="23">
        <v>7</v>
      </c>
      <c r="F29" s="23">
        <v>30</v>
      </c>
      <c r="G29" s="24">
        <v>205</v>
      </c>
      <c r="H29" s="24">
        <v>151</v>
      </c>
      <c r="I29" s="24">
        <v>30</v>
      </c>
      <c r="J29" s="24">
        <v>149</v>
      </c>
      <c r="K29" s="25">
        <v>0.4</v>
      </c>
      <c r="L29" s="25">
        <v>0.02</v>
      </c>
      <c r="M29" s="25">
        <v>1.61</v>
      </c>
      <c r="N29" s="25">
        <v>0.2</v>
      </c>
    </row>
    <row r="30" spans="1:227" ht="14.4" x14ac:dyDescent="0.3">
      <c r="A30" s="12"/>
      <c r="B30" s="33" t="s">
        <v>59</v>
      </c>
      <c r="C30" s="22" t="s">
        <v>37</v>
      </c>
      <c r="D30" s="13">
        <v>2.8</v>
      </c>
      <c r="E30" s="13">
        <v>3.2</v>
      </c>
      <c r="F30" s="13">
        <v>8</v>
      </c>
      <c r="G30" s="14">
        <v>75</v>
      </c>
      <c r="H30" s="14">
        <v>0</v>
      </c>
      <c r="I30" s="14">
        <v>0</v>
      </c>
      <c r="J30" s="14">
        <v>0</v>
      </c>
      <c r="K30" s="15">
        <v>0</v>
      </c>
      <c r="L30" s="15">
        <v>0</v>
      </c>
      <c r="M30" s="15">
        <v>0</v>
      </c>
      <c r="N30" s="15">
        <v>0</v>
      </c>
    </row>
    <row r="31" spans="1:227" ht="14.4" x14ac:dyDescent="0.3">
      <c r="A31" s="20" t="s">
        <v>60</v>
      </c>
      <c r="B31" s="33" t="s">
        <v>61</v>
      </c>
      <c r="C31" s="22" t="s">
        <v>43</v>
      </c>
      <c r="D31" s="23">
        <v>2.7</v>
      </c>
      <c r="E31" s="23">
        <v>1.9</v>
      </c>
      <c r="F31" s="23">
        <v>22.5</v>
      </c>
      <c r="G31" s="24">
        <v>118</v>
      </c>
      <c r="H31" s="24">
        <v>85</v>
      </c>
      <c r="I31" s="24">
        <v>10</v>
      </c>
      <c r="J31" s="24">
        <v>63</v>
      </c>
      <c r="K31" s="25">
        <v>0.1</v>
      </c>
      <c r="L31" s="25">
        <v>0.30000000000000004</v>
      </c>
      <c r="M31" s="25">
        <v>0.9</v>
      </c>
      <c r="N31" s="25">
        <v>0.14000000000000001</v>
      </c>
    </row>
    <row r="32" spans="1:227" ht="14.4" x14ac:dyDescent="0.3">
      <c r="A32" s="12"/>
      <c r="B32" s="36" t="s">
        <v>29</v>
      </c>
      <c r="C32" s="19" t="s">
        <v>62</v>
      </c>
      <c r="D32" s="13">
        <v>2</v>
      </c>
      <c r="E32" s="13">
        <v>0.5</v>
      </c>
      <c r="F32" s="13">
        <v>14.3</v>
      </c>
      <c r="G32" s="14">
        <v>70</v>
      </c>
      <c r="H32" s="14">
        <v>10</v>
      </c>
      <c r="I32" s="14">
        <v>0</v>
      </c>
      <c r="J32" s="14">
        <v>0</v>
      </c>
      <c r="K32" s="15">
        <v>0.5</v>
      </c>
      <c r="L32" s="15">
        <v>0.08</v>
      </c>
      <c r="M32" s="15">
        <v>0</v>
      </c>
      <c r="N32" s="15">
        <v>0</v>
      </c>
      <c r="HR32" s="26"/>
      <c r="HS32" s="26"/>
    </row>
    <row r="33" spans="1:226" ht="14.4" x14ac:dyDescent="0.3">
      <c r="A33" s="20"/>
      <c r="B33" s="27" t="s">
        <v>31</v>
      </c>
      <c r="C33" s="28"/>
      <c r="D33" s="29">
        <f t="shared" ref="D33:N33" si="4">SUM(D27:D32)</f>
        <v>17.52</v>
      </c>
      <c r="E33" s="29">
        <f t="shared" si="4"/>
        <v>29.299999999999997</v>
      </c>
      <c r="F33" s="29">
        <f t="shared" si="4"/>
        <v>75</v>
      </c>
      <c r="G33" s="30">
        <f t="shared" si="4"/>
        <v>638</v>
      </c>
      <c r="H33" s="30">
        <f t="shared" si="4"/>
        <v>450</v>
      </c>
      <c r="I33" s="30">
        <f t="shared" si="4"/>
        <v>51</v>
      </c>
      <c r="J33" s="30">
        <f t="shared" si="4"/>
        <v>336.5</v>
      </c>
      <c r="K33" s="31">
        <f t="shared" si="4"/>
        <v>1.23</v>
      </c>
      <c r="L33" s="31">
        <f t="shared" si="4"/>
        <v>0.43000000000000005</v>
      </c>
      <c r="M33" s="31">
        <f t="shared" si="4"/>
        <v>2.65</v>
      </c>
      <c r="N33" s="31">
        <f t="shared" si="4"/>
        <v>0.46</v>
      </c>
    </row>
    <row r="34" spans="1:226" ht="14.4" x14ac:dyDescent="0.3">
      <c r="A34" s="12"/>
      <c r="B34" s="18" t="s">
        <v>32</v>
      </c>
      <c r="C34" s="19"/>
      <c r="D34" s="13"/>
      <c r="E34" s="13"/>
      <c r="F34" s="13"/>
      <c r="G34" s="14"/>
      <c r="H34" s="14"/>
      <c r="I34" s="14"/>
      <c r="J34" s="14"/>
      <c r="K34" s="15"/>
      <c r="L34" s="15"/>
      <c r="M34" s="15"/>
      <c r="N34" s="15"/>
    </row>
    <row r="35" spans="1:226" s="34" customFormat="1" ht="14.4" x14ac:dyDescent="0.3">
      <c r="A35" s="12">
        <v>102</v>
      </c>
      <c r="B35" s="10" t="s">
        <v>63</v>
      </c>
      <c r="C35" s="19" t="s">
        <v>64</v>
      </c>
      <c r="D35" s="13">
        <v>8.8000000000000007</v>
      </c>
      <c r="E35" s="13">
        <v>4.0999999999999996</v>
      </c>
      <c r="F35" s="13">
        <v>14.5</v>
      </c>
      <c r="G35" s="14">
        <v>127</v>
      </c>
      <c r="H35" s="14">
        <v>24</v>
      </c>
      <c r="I35" s="14">
        <v>33</v>
      </c>
      <c r="J35" s="14">
        <v>107</v>
      </c>
      <c r="K35" s="15">
        <v>2.14</v>
      </c>
      <c r="L35" s="15">
        <v>0.23</v>
      </c>
      <c r="M35" s="15">
        <v>5</v>
      </c>
      <c r="N35" s="15">
        <v>0</v>
      </c>
      <c r="HR35" s="35"/>
    </row>
    <row r="36" spans="1:226" ht="14.4" x14ac:dyDescent="0.3">
      <c r="A36" s="20">
        <v>295</v>
      </c>
      <c r="B36" s="21" t="s">
        <v>65</v>
      </c>
      <c r="C36" s="22" t="s">
        <v>37</v>
      </c>
      <c r="D36" s="23">
        <v>20.2</v>
      </c>
      <c r="E36" s="23">
        <v>9</v>
      </c>
      <c r="F36" s="23">
        <v>16.8</v>
      </c>
      <c r="G36" s="24">
        <v>229</v>
      </c>
      <c r="H36" s="24">
        <v>42</v>
      </c>
      <c r="I36" s="24">
        <v>72</v>
      </c>
      <c r="J36" s="24">
        <v>151</v>
      </c>
      <c r="K36" s="25">
        <v>1.8</v>
      </c>
      <c r="L36" s="25">
        <v>0.2</v>
      </c>
      <c r="M36" s="25">
        <v>1.3</v>
      </c>
      <c r="N36" s="25">
        <v>0.06</v>
      </c>
    </row>
    <row r="37" spans="1:226" ht="14.4" x14ac:dyDescent="0.3">
      <c r="A37" s="12">
        <v>309</v>
      </c>
      <c r="B37" s="36" t="s">
        <v>66</v>
      </c>
      <c r="C37" s="42" t="s">
        <v>39</v>
      </c>
      <c r="D37" s="13">
        <v>5.4</v>
      </c>
      <c r="E37" s="13">
        <v>4.9000000000000004</v>
      </c>
      <c r="F37" s="13">
        <v>27.9</v>
      </c>
      <c r="G37" s="14">
        <v>178</v>
      </c>
      <c r="H37" s="14">
        <v>6</v>
      </c>
      <c r="I37" s="14">
        <v>8</v>
      </c>
      <c r="J37" s="14">
        <v>35</v>
      </c>
      <c r="K37" s="15">
        <v>0.76</v>
      </c>
      <c r="L37" s="15">
        <v>0.05</v>
      </c>
      <c r="M37" s="15">
        <v>0</v>
      </c>
      <c r="N37" s="15">
        <v>0.02</v>
      </c>
    </row>
    <row r="38" spans="1:226" s="34" customFormat="1" ht="14.4" x14ac:dyDescent="0.3">
      <c r="A38" s="12">
        <v>71</v>
      </c>
      <c r="B38" s="43" t="s">
        <v>67</v>
      </c>
      <c r="C38" s="22" t="s">
        <v>68</v>
      </c>
      <c r="D38" s="23">
        <v>0.6</v>
      </c>
      <c r="E38" s="23">
        <v>0.1</v>
      </c>
      <c r="F38" s="13">
        <v>1.8</v>
      </c>
      <c r="G38" s="14">
        <v>10</v>
      </c>
      <c r="H38" s="14">
        <v>16</v>
      </c>
      <c r="I38" s="14">
        <v>10</v>
      </c>
      <c r="J38" s="14">
        <v>29</v>
      </c>
      <c r="K38" s="15">
        <v>0.42</v>
      </c>
      <c r="L38" s="15">
        <v>0.02</v>
      </c>
      <c r="M38" s="15">
        <v>7</v>
      </c>
      <c r="N38" s="15">
        <v>0</v>
      </c>
      <c r="HR38" s="35"/>
    </row>
    <row r="39" spans="1:226" ht="14.4" x14ac:dyDescent="0.3">
      <c r="A39" s="20">
        <v>338</v>
      </c>
      <c r="B39" s="21" t="s">
        <v>25</v>
      </c>
      <c r="C39" s="22" t="s">
        <v>26</v>
      </c>
      <c r="D39" s="23">
        <v>0.5</v>
      </c>
      <c r="E39" s="13">
        <v>0.5</v>
      </c>
      <c r="F39" s="13">
        <v>12.7</v>
      </c>
      <c r="G39" s="14">
        <v>58</v>
      </c>
      <c r="H39" s="14">
        <v>21</v>
      </c>
      <c r="I39" s="14">
        <v>12</v>
      </c>
      <c r="J39" s="14">
        <v>14</v>
      </c>
      <c r="K39" s="15">
        <v>2.9</v>
      </c>
      <c r="L39" s="15">
        <v>0</v>
      </c>
      <c r="M39" s="15">
        <v>13</v>
      </c>
      <c r="N39" s="15">
        <v>0</v>
      </c>
    </row>
    <row r="40" spans="1:226" s="34" customFormat="1" ht="14.4" x14ac:dyDescent="0.3">
      <c r="A40" s="20">
        <v>348</v>
      </c>
      <c r="B40" s="44" t="s">
        <v>69</v>
      </c>
      <c r="C40" s="22" t="s">
        <v>43</v>
      </c>
      <c r="D40" s="13">
        <v>1</v>
      </c>
      <c r="E40" s="13">
        <v>0</v>
      </c>
      <c r="F40" s="13">
        <v>13.2</v>
      </c>
      <c r="G40" s="14">
        <v>86</v>
      </c>
      <c r="H40" s="14">
        <v>33</v>
      </c>
      <c r="I40" s="14">
        <v>21</v>
      </c>
      <c r="J40" s="14">
        <v>29</v>
      </c>
      <c r="K40" s="15">
        <v>0.69</v>
      </c>
      <c r="L40" s="15">
        <v>0.02</v>
      </c>
      <c r="M40" s="15">
        <v>0.89</v>
      </c>
      <c r="N40" s="15">
        <v>0</v>
      </c>
      <c r="HR40" s="35"/>
    </row>
    <row r="41" spans="1:226" ht="26.4" x14ac:dyDescent="0.3">
      <c r="A41" s="12"/>
      <c r="B41" s="36" t="s">
        <v>44</v>
      </c>
      <c r="C41" s="19" t="s">
        <v>70</v>
      </c>
      <c r="D41" s="13">
        <v>5</v>
      </c>
      <c r="E41" s="13">
        <v>1.1000000000000001</v>
      </c>
      <c r="F41" s="13">
        <v>33.700000000000003</v>
      </c>
      <c r="G41" s="14">
        <v>165</v>
      </c>
      <c r="H41" s="14">
        <v>34</v>
      </c>
      <c r="I41" s="14">
        <v>0</v>
      </c>
      <c r="J41" s="14">
        <v>0</v>
      </c>
      <c r="K41" s="15">
        <v>1.8</v>
      </c>
      <c r="L41" s="15">
        <v>0.3</v>
      </c>
      <c r="M41" s="15">
        <v>0</v>
      </c>
      <c r="N41" s="15">
        <v>0</v>
      </c>
    </row>
    <row r="42" spans="1:226" ht="14.4" x14ac:dyDescent="0.3">
      <c r="A42" s="12"/>
      <c r="B42" s="37" t="s">
        <v>31</v>
      </c>
      <c r="C42" s="28"/>
      <c r="D42" s="29">
        <f t="shared" ref="D42:N42" si="5">SUM(D35:D41)</f>
        <v>41.5</v>
      </c>
      <c r="E42" s="29">
        <f t="shared" si="5"/>
        <v>19.700000000000003</v>
      </c>
      <c r="F42" s="29">
        <f t="shared" si="5"/>
        <v>120.60000000000001</v>
      </c>
      <c r="G42" s="30">
        <f t="shared" si="5"/>
        <v>853</v>
      </c>
      <c r="H42" s="30">
        <f t="shared" si="5"/>
        <v>176</v>
      </c>
      <c r="I42" s="30">
        <f t="shared" si="5"/>
        <v>156</v>
      </c>
      <c r="J42" s="30">
        <f t="shared" si="5"/>
        <v>365</v>
      </c>
      <c r="K42" s="31">
        <f t="shared" si="5"/>
        <v>10.51</v>
      </c>
      <c r="L42" s="31">
        <f t="shared" si="5"/>
        <v>0.82000000000000006</v>
      </c>
      <c r="M42" s="31">
        <f t="shared" si="5"/>
        <v>27.19</v>
      </c>
      <c r="N42" s="31">
        <f t="shared" si="5"/>
        <v>0.08</v>
      </c>
    </row>
    <row r="43" spans="1:226" ht="14.4" x14ac:dyDescent="0.3">
      <c r="A43" s="12"/>
      <c r="B43" s="18" t="s">
        <v>46</v>
      </c>
      <c r="C43" s="19"/>
      <c r="D43" s="13"/>
      <c r="E43" s="13"/>
      <c r="F43" s="13"/>
      <c r="G43" s="14"/>
      <c r="H43" s="14"/>
      <c r="I43" s="14"/>
      <c r="J43" s="14"/>
      <c r="K43" s="15"/>
      <c r="L43" s="15"/>
      <c r="M43" s="15"/>
      <c r="N43" s="15"/>
    </row>
    <row r="44" spans="1:226" ht="14.4" x14ac:dyDescent="0.3">
      <c r="A44" s="20"/>
      <c r="B44" s="21" t="s">
        <v>71</v>
      </c>
      <c r="C44" s="22" t="s">
        <v>68</v>
      </c>
      <c r="D44" s="13">
        <v>3.5</v>
      </c>
      <c r="E44" s="13">
        <v>10.9</v>
      </c>
      <c r="F44" s="13">
        <v>43.3</v>
      </c>
      <c r="G44" s="14">
        <v>289</v>
      </c>
      <c r="H44" s="14">
        <v>0</v>
      </c>
      <c r="I44" s="14">
        <v>0</v>
      </c>
      <c r="J44" s="14">
        <v>0</v>
      </c>
      <c r="K44" s="15">
        <v>0</v>
      </c>
      <c r="L44" s="15">
        <v>0</v>
      </c>
      <c r="M44" s="15">
        <v>0</v>
      </c>
      <c r="N44" s="15">
        <v>0</v>
      </c>
    </row>
    <row r="45" spans="1:226" ht="14.4" x14ac:dyDescent="0.3">
      <c r="A45" s="20">
        <v>342</v>
      </c>
      <c r="B45" s="33" t="s">
        <v>72</v>
      </c>
      <c r="C45" s="22" t="s">
        <v>43</v>
      </c>
      <c r="D45" s="23">
        <v>0.2</v>
      </c>
      <c r="E45" s="13">
        <v>0.1</v>
      </c>
      <c r="F45" s="13">
        <v>14</v>
      </c>
      <c r="G45" s="14">
        <v>58</v>
      </c>
      <c r="H45" s="14">
        <v>8</v>
      </c>
      <c r="I45" s="14">
        <v>5</v>
      </c>
      <c r="J45" s="14">
        <v>6</v>
      </c>
      <c r="K45" s="15">
        <v>1</v>
      </c>
      <c r="L45" s="15">
        <v>0</v>
      </c>
      <c r="M45" s="15">
        <v>2.1</v>
      </c>
      <c r="N45" s="15">
        <v>0</v>
      </c>
    </row>
    <row r="46" spans="1:226" ht="14.4" x14ac:dyDescent="0.3">
      <c r="A46" s="12"/>
      <c r="B46" s="37" t="s">
        <v>31</v>
      </c>
      <c r="C46" s="28"/>
      <c r="D46" s="29">
        <f>SUM(D44+D45)</f>
        <v>3.7</v>
      </c>
      <c r="E46" s="29">
        <f t="shared" ref="E46:N46" si="6">SUM(E44+E45)</f>
        <v>11</v>
      </c>
      <c r="F46" s="29">
        <f t="shared" si="6"/>
        <v>57.3</v>
      </c>
      <c r="G46" s="30">
        <f t="shared" si="6"/>
        <v>347</v>
      </c>
      <c r="H46" s="30">
        <f t="shared" si="6"/>
        <v>8</v>
      </c>
      <c r="I46" s="30">
        <f t="shared" si="6"/>
        <v>5</v>
      </c>
      <c r="J46" s="30">
        <f t="shared" si="6"/>
        <v>6</v>
      </c>
      <c r="K46" s="31">
        <f t="shared" si="6"/>
        <v>1</v>
      </c>
      <c r="L46" s="31">
        <f t="shared" si="6"/>
        <v>0</v>
      </c>
      <c r="M46" s="31">
        <f t="shared" si="6"/>
        <v>2.1</v>
      </c>
      <c r="N46" s="31">
        <f t="shared" si="6"/>
        <v>0</v>
      </c>
    </row>
    <row r="47" spans="1:226" ht="14.4" x14ac:dyDescent="0.3">
      <c r="A47" s="12"/>
      <c r="B47" s="45" t="s">
        <v>51</v>
      </c>
      <c r="C47" s="39"/>
      <c r="D47" s="39">
        <f t="shared" ref="D47:N47" si="7">D33+D42+D46</f>
        <v>62.72</v>
      </c>
      <c r="E47" s="39">
        <f t="shared" si="7"/>
        <v>60</v>
      </c>
      <c r="F47" s="39">
        <f t="shared" si="7"/>
        <v>252.90000000000003</v>
      </c>
      <c r="G47" s="40">
        <f t="shared" si="7"/>
        <v>1838</v>
      </c>
      <c r="H47" s="40">
        <f t="shared" si="7"/>
        <v>634</v>
      </c>
      <c r="I47" s="40">
        <f t="shared" si="7"/>
        <v>212</v>
      </c>
      <c r="J47" s="40">
        <f t="shared" si="7"/>
        <v>707.5</v>
      </c>
      <c r="K47" s="41">
        <f t="shared" si="7"/>
        <v>12.74</v>
      </c>
      <c r="L47" s="41">
        <f t="shared" si="7"/>
        <v>1.25</v>
      </c>
      <c r="M47" s="41">
        <f t="shared" si="7"/>
        <v>31.94</v>
      </c>
      <c r="N47" s="41">
        <f t="shared" si="7"/>
        <v>0.54</v>
      </c>
    </row>
    <row r="48" spans="1:226" ht="14.4" x14ac:dyDescent="0.3">
      <c r="A48" s="12"/>
      <c r="B48" s="17" t="s">
        <v>73</v>
      </c>
      <c r="C48" s="19"/>
      <c r="D48" s="13"/>
      <c r="E48" s="13"/>
      <c r="F48" s="13"/>
      <c r="G48" s="14"/>
      <c r="H48" s="14"/>
      <c r="I48" s="14"/>
      <c r="J48" s="14"/>
      <c r="K48" s="15"/>
      <c r="L48" s="15"/>
      <c r="M48" s="15"/>
      <c r="N48" s="15"/>
    </row>
    <row r="49" spans="1:227" ht="14.4" x14ac:dyDescent="0.3">
      <c r="A49" s="12"/>
      <c r="B49" s="18" t="s">
        <v>19</v>
      </c>
      <c r="C49" s="19"/>
      <c r="D49" s="13"/>
      <c r="E49" s="13"/>
      <c r="F49" s="13"/>
      <c r="G49" s="14"/>
      <c r="H49" s="14"/>
      <c r="I49" s="14"/>
      <c r="J49" s="14"/>
      <c r="K49" s="15"/>
      <c r="L49" s="15"/>
      <c r="M49" s="15"/>
      <c r="N49" s="15"/>
    </row>
    <row r="50" spans="1:227" ht="14.4" x14ac:dyDescent="0.3">
      <c r="A50" s="20">
        <v>14</v>
      </c>
      <c r="B50" s="21" t="s">
        <v>20</v>
      </c>
      <c r="C50" s="22" t="s">
        <v>54</v>
      </c>
      <c r="D50" s="23">
        <v>0.2</v>
      </c>
      <c r="E50" s="23">
        <v>9.3000000000000007</v>
      </c>
      <c r="F50" s="23">
        <v>3.3</v>
      </c>
      <c r="G50" s="24">
        <v>98</v>
      </c>
      <c r="H50" s="24">
        <v>0</v>
      </c>
      <c r="I50" s="24">
        <v>0</v>
      </c>
      <c r="J50" s="24">
        <v>0</v>
      </c>
      <c r="K50" s="25">
        <v>0</v>
      </c>
      <c r="L50" s="25">
        <v>0</v>
      </c>
      <c r="M50" s="25">
        <v>0</v>
      </c>
      <c r="N50" s="25">
        <v>0</v>
      </c>
    </row>
    <row r="51" spans="1:227" ht="14.4" x14ac:dyDescent="0.3">
      <c r="A51" s="12">
        <v>210</v>
      </c>
      <c r="B51" s="33" t="s">
        <v>74</v>
      </c>
      <c r="C51" s="22" t="s">
        <v>39</v>
      </c>
      <c r="D51" s="13">
        <v>13.9</v>
      </c>
      <c r="E51" s="13">
        <v>14.4</v>
      </c>
      <c r="F51" s="13">
        <v>3.4</v>
      </c>
      <c r="G51" s="14">
        <v>199</v>
      </c>
      <c r="H51" s="14">
        <v>124</v>
      </c>
      <c r="I51" s="14">
        <v>20</v>
      </c>
      <c r="J51" s="14">
        <v>245</v>
      </c>
      <c r="K51" s="15">
        <v>2.59</v>
      </c>
      <c r="L51" s="15">
        <v>0.06</v>
      </c>
      <c r="M51" s="15">
        <v>0.73</v>
      </c>
      <c r="N51" s="15">
        <v>0.11</v>
      </c>
    </row>
    <row r="52" spans="1:227" ht="14.4" x14ac:dyDescent="0.3">
      <c r="A52" s="12">
        <v>306</v>
      </c>
      <c r="B52" s="33" t="s">
        <v>75</v>
      </c>
      <c r="C52" s="22" t="s">
        <v>76</v>
      </c>
      <c r="D52" s="13">
        <v>1.4</v>
      </c>
      <c r="E52" s="13">
        <v>0.1</v>
      </c>
      <c r="F52" s="13">
        <v>2.9</v>
      </c>
      <c r="G52" s="14">
        <v>18</v>
      </c>
      <c r="H52" s="14">
        <v>9</v>
      </c>
      <c r="I52" s="14">
        <v>9</v>
      </c>
      <c r="J52" s="14">
        <v>28.8</v>
      </c>
      <c r="K52" s="15">
        <v>0.3</v>
      </c>
      <c r="L52" s="15">
        <v>0</v>
      </c>
      <c r="M52" s="15">
        <v>4.5</v>
      </c>
      <c r="N52" s="15">
        <v>0</v>
      </c>
    </row>
    <row r="53" spans="1:227" ht="14.4" x14ac:dyDescent="0.3">
      <c r="A53" s="20">
        <v>338</v>
      </c>
      <c r="B53" s="21" t="s">
        <v>25</v>
      </c>
      <c r="C53" s="22" t="s">
        <v>26</v>
      </c>
      <c r="D53" s="23">
        <v>0.5</v>
      </c>
      <c r="E53" s="13">
        <v>0.5</v>
      </c>
      <c r="F53" s="13">
        <v>12.7</v>
      </c>
      <c r="G53" s="14">
        <v>58</v>
      </c>
      <c r="H53" s="14">
        <v>21</v>
      </c>
      <c r="I53" s="14">
        <v>12</v>
      </c>
      <c r="J53" s="14">
        <v>14</v>
      </c>
      <c r="K53" s="15">
        <v>2.9</v>
      </c>
      <c r="L53" s="15">
        <v>0</v>
      </c>
      <c r="M53" s="15">
        <v>13</v>
      </c>
      <c r="N53" s="15">
        <v>0</v>
      </c>
    </row>
    <row r="54" spans="1:227" ht="14.4" x14ac:dyDescent="0.3">
      <c r="A54" s="12">
        <v>377</v>
      </c>
      <c r="B54" s="16" t="s">
        <v>27</v>
      </c>
      <c r="C54" s="19" t="s">
        <v>28</v>
      </c>
      <c r="D54" s="13">
        <v>0.30000000000000004</v>
      </c>
      <c r="E54" s="13">
        <v>0.1</v>
      </c>
      <c r="F54" s="13">
        <v>10.3</v>
      </c>
      <c r="G54" s="14">
        <v>43</v>
      </c>
      <c r="H54" s="14">
        <v>8</v>
      </c>
      <c r="I54" s="14">
        <v>5</v>
      </c>
      <c r="J54" s="14">
        <v>10</v>
      </c>
      <c r="K54" s="15">
        <v>0.89</v>
      </c>
      <c r="L54" s="15">
        <v>0</v>
      </c>
      <c r="M54" s="15">
        <v>2.9</v>
      </c>
      <c r="N54" s="15">
        <v>0</v>
      </c>
    </row>
    <row r="55" spans="1:227" ht="14.4" x14ac:dyDescent="0.3">
      <c r="A55" s="12"/>
      <c r="B55" s="36" t="s">
        <v>29</v>
      </c>
      <c r="C55" s="19" t="s">
        <v>62</v>
      </c>
      <c r="D55" s="13">
        <v>2</v>
      </c>
      <c r="E55" s="13">
        <v>0.5</v>
      </c>
      <c r="F55" s="13">
        <v>14.3</v>
      </c>
      <c r="G55" s="14">
        <v>70</v>
      </c>
      <c r="H55" s="14">
        <v>10</v>
      </c>
      <c r="I55" s="14">
        <v>0</v>
      </c>
      <c r="J55" s="14">
        <v>0</v>
      </c>
      <c r="K55" s="15">
        <v>0.5</v>
      </c>
      <c r="L55" s="15">
        <v>0.08</v>
      </c>
      <c r="M55" s="15">
        <v>0</v>
      </c>
      <c r="N55" s="15">
        <v>0</v>
      </c>
      <c r="HR55" s="26"/>
      <c r="HS55" s="26"/>
    </row>
    <row r="56" spans="1:227" ht="14.4" x14ac:dyDescent="0.3">
      <c r="A56" s="12"/>
      <c r="B56" s="37" t="s">
        <v>31</v>
      </c>
      <c r="C56" s="28"/>
      <c r="D56" s="29">
        <f>SUM(D50:D55)</f>
        <v>18.3</v>
      </c>
      <c r="E56" s="29">
        <f t="shared" ref="E56:N56" si="8">SUM(E50:E55)</f>
        <v>24.900000000000006</v>
      </c>
      <c r="F56" s="29">
        <f t="shared" si="8"/>
        <v>46.899999999999991</v>
      </c>
      <c r="G56" s="30">
        <f t="shared" si="8"/>
        <v>486</v>
      </c>
      <c r="H56" s="30">
        <f t="shared" si="8"/>
        <v>172</v>
      </c>
      <c r="I56" s="30">
        <f t="shared" si="8"/>
        <v>46</v>
      </c>
      <c r="J56" s="30">
        <f t="shared" si="8"/>
        <v>297.8</v>
      </c>
      <c r="K56" s="31">
        <f t="shared" si="8"/>
        <v>7.1799999999999988</v>
      </c>
      <c r="L56" s="31">
        <f t="shared" si="8"/>
        <v>0.14000000000000001</v>
      </c>
      <c r="M56" s="31">
        <f t="shared" si="8"/>
        <v>21.13</v>
      </c>
      <c r="N56" s="31">
        <f t="shared" si="8"/>
        <v>0.11</v>
      </c>
    </row>
    <row r="57" spans="1:227" ht="14.4" x14ac:dyDescent="0.3">
      <c r="A57" s="12"/>
      <c r="B57" s="18" t="s">
        <v>32</v>
      </c>
      <c r="C57" s="19"/>
      <c r="D57" s="13"/>
      <c r="E57" s="13"/>
      <c r="F57" s="13"/>
      <c r="G57" s="14"/>
      <c r="H57" s="14"/>
      <c r="I57" s="14"/>
      <c r="J57" s="14"/>
      <c r="K57" s="15"/>
      <c r="L57" s="15"/>
      <c r="M57" s="15"/>
      <c r="N57" s="15"/>
    </row>
    <row r="58" spans="1:227" ht="26.4" x14ac:dyDescent="0.3">
      <c r="A58" s="12">
        <v>82</v>
      </c>
      <c r="B58" s="16" t="s">
        <v>77</v>
      </c>
      <c r="C58" s="19" t="s">
        <v>78</v>
      </c>
      <c r="D58" s="13">
        <v>4.2</v>
      </c>
      <c r="E58" s="13">
        <v>5.2</v>
      </c>
      <c r="F58" s="13">
        <v>9.3000000000000007</v>
      </c>
      <c r="G58" s="14">
        <v>101</v>
      </c>
      <c r="H58" s="14">
        <v>37</v>
      </c>
      <c r="I58" s="14">
        <v>23</v>
      </c>
      <c r="J58" s="14">
        <v>76</v>
      </c>
      <c r="K58" s="15">
        <v>1.2</v>
      </c>
      <c r="L58" s="15">
        <v>0.1</v>
      </c>
      <c r="M58" s="15">
        <v>9.1999999999999993</v>
      </c>
      <c r="N58" s="15">
        <v>0.01</v>
      </c>
    </row>
    <row r="59" spans="1:227" s="34" customFormat="1" ht="14.4" x14ac:dyDescent="0.3">
      <c r="A59" s="12">
        <v>259</v>
      </c>
      <c r="B59" s="21" t="s">
        <v>79</v>
      </c>
      <c r="C59" s="22" t="s">
        <v>43</v>
      </c>
      <c r="D59" s="13">
        <v>10.1</v>
      </c>
      <c r="E59" s="13">
        <v>12</v>
      </c>
      <c r="F59" s="13">
        <v>19.3</v>
      </c>
      <c r="G59" s="14">
        <v>226</v>
      </c>
      <c r="H59" s="14">
        <v>16</v>
      </c>
      <c r="I59" s="14">
        <v>40</v>
      </c>
      <c r="J59" s="14">
        <v>165</v>
      </c>
      <c r="K59" s="15">
        <v>1.99</v>
      </c>
      <c r="L59" s="15">
        <v>0.17</v>
      </c>
      <c r="M59" s="15">
        <v>8.16</v>
      </c>
      <c r="N59" s="15">
        <v>0</v>
      </c>
      <c r="HR59" s="35"/>
    </row>
    <row r="60" spans="1:227" s="34" customFormat="1" ht="14.4" x14ac:dyDescent="0.3">
      <c r="A60" s="12">
        <v>71</v>
      </c>
      <c r="B60" s="43" t="s">
        <v>67</v>
      </c>
      <c r="C60" s="22" t="s">
        <v>68</v>
      </c>
      <c r="D60" s="23">
        <v>0.6</v>
      </c>
      <c r="E60" s="23">
        <v>0.1</v>
      </c>
      <c r="F60" s="13">
        <v>1.8</v>
      </c>
      <c r="G60" s="14">
        <v>10</v>
      </c>
      <c r="H60" s="14">
        <v>16</v>
      </c>
      <c r="I60" s="14">
        <v>10</v>
      </c>
      <c r="J60" s="14">
        <v>29</v>
      </c>
      <c r="K60" s="15">
        <v>0.42</v>
      </c>
      <c r="L60" s="15">
        <v>0.02</v>
      </c>
      <c r="M60" s="15">
        <v>7</v>
      </c>
      <c r="N60" s="15">
        <v>0</v>
      </c>
      <c r="HR60" s="35"/>
    </row>
    <row r="61" spans="1:227" ht="14.4" x14ac:dyDescent="0.3">
      <c r="A61" s="12">
        <v>388</v>
      </c>
      <c r="B61" s="32" t="s">
        <v>80</v>
      </c>
      <c r="C61" s="19" t="s">
        <v>43</v>
      </c>
      <c r="D61" s="13">
        <v>0.2</v>
      </c>
      <c r="E61" s="13">
        <v>0.1</v>
      </c>
      <c r="F61" s="13">
        <v>12</v>
      </c>
      <c r="G61" s="14">
        <v>49</v>
      </c>
      <c r="H61" s="14">
        <v>11</v>
      </c>
      <c r="I61" s="14">
        <v>8</v>
      </c>
      <c r="J61" s="14">
        <v>9</v>
      </c>
      <c r="K61" s="15">
        <v>0.2</v>
      </c>
      <c r="L61" s="15">
        <v>0</v>
      </c>
      <c r="M61" s="15">
        <v>4.5</v>
      </c>
      <c r="N61" s="15">
        <v>0</v>
      </c>
    </row>
    <row r="62" spans="1:227" s="34" customFormat="1" ht="26.4" x14ac:dyDescent="0.3">
      <c r="A62" s="12"/>
      <c r="B62" s="36" t="s">
        <v>44</v>
      </c>
      <c r="C62" s="19" t="s">
        <v>81</v>
      </c>
      <c r="D62" s="13">
        <v>4.2</v>
      </c>
      <c r="E62" s="13">
        <v>0.89999999999999991</v>
      </c>
      <c r="F62" s="13">
        <v>27.96</v>
      </c>
      <c r="G62" s="14">
        <v>137</v>
      </c>
      <c r="H62" s="14">
        <v>30</v>
      </c>
      <c r="I62" s="14">
        <v>0</v>
      </c>
      <c r="J62" s="14">
        <v>0</v>
      </c>
      <c r="K62" s="15">
        <v>1.58</v>
      </c>
      <c r="L62" s="15">
        <v>0.186</v>
      </c>
      <c r="M62" s="15">
        <v>0</v>
      </c>
      <c r="N62" s="15">
        <v>0</v>
      </c>
      <c r="HR62" s="35"/>
    </row>
    <row r="63" spans="1:227" ht="14.4" x14ac:dyDescent="0.3">
      <c r="A63" s="12"/>
      <c r="B63" s="37" t="s">
        <v>31</v>
      </c>
      <c r="C63" s="28"/>
      <c r="D63" s="29">
        <f t="shared" ref="D63:N63" si="9">SUM(D58:D62)</f>
        <v>19.3</v>
      </c>
      <c r="E63" s="29">
        <f t="shared" si="9"/>
        <v>18.3</v>
      </c>
      <c r="F63" s="29">
        <f t="shared" si="9"/>
        <v>70.360000000000014</v>
      </c>
      <c r="G63" s="30">
        <f t="shared" si="9"/>
        <v>523</v>
      </c>
      <c r="H63" s="30">
        <f t="shared" si="9"/>
        <v>110</v>
      </c>
      <c r="I63" s="30">
        <f t="shared" si="9"/>
        <v>81</v>
      </c>
      <c r="J63" s="30">
        <f t="shared" si="9"/>
        <v>279</v>
      </c>
      <c r="K63" s="31">
        <f t="shared" si="9"/>
        <v>5.3900000000000006</v>
      </c>
      <c r="L63" s="31">
        <f t="shared" si="9"/>
        <v>0.47600000000000003</v>
      </c>
      <c r="M63" s="31">
        <f t="shared" si="9"/>
        <v>28.86</v>
      </c>
      <c r="N63" s="31">
        <f t="shared" si="9"/>
        <v>0.01</v>
      </c>
    </row>
    <row r="64" spans="1:227" s="46" customFormat="1" ht="13.8" x14ac:dyDescent="0.3">
      <c r="A64" s="12"/>
      <c r="B64" s="18" t="s">
        <v>46</v>
      </c>
      <c r="C64" s="19"/>
      <c r="D64" s="13"/>
      <c r="E64" s="13"/>
      <c r="F64" s="13"/>
      <c r="G64" s="14"/>
      <c r="H64" s="14"/>
      <c r="I64" s="14"/>
      <c r="J64" s="14"/>
      <c r="K64" s="15"/>
      <c r="L64" s="15"/>
      <c r="M64" s="15"/>
      <c r="N64" s="15"/>
    </row>
    <row r="65" spans="1:227" s="46" customFormat="1" ht="13.8" x14ac:dyDescent="0.3">
      <c r="A65" s="20">
        <v>386</v>
      </c>
      <c r="B65" s="21" t="s">
        <v>82</v>
      </c>
      <c r="C65" s="22" t="s">
        <v>43</v>
      </c>
      <c r="D65" s="23">
        <v>5.6</v>
      </c>
      <c r="E65" s="23">
        <v>5</v>
      </c>
      <c r="F65" s="23">
        <v>22</v>
      </c>
      <c r="G65" s="24">
        <v>156</v>
      </c>
      <c r="H65" s="24">
        <v>242</v>
      </c>
      <c r="I65" s="24">
        <v>30</v>
      </c>
      <c r="J65" s="24">
        <v>188</v>
      </c>
      <c r="K65" s="25">
        <v>0.2</v>
      </c>
      <c r="L65" s="25">
        <v>0.06</v>
      </c>
      <c r="M65" s="25">
        <v>1.8</v>
      </c>
      <c r="N65" s="25">
        <v>0.04</v>
      </c>
    </row>
    <row r="66" spans="1:227" s="46" customFormat="1" ht="13.8" x14ac:dyDescent="0.3">
      <c r="A66" s="12" t="s">
        <v>83</v>
      </c>
      <c r="B66" s="36" t="s">
        <v>84</v>
      </c>
      <c r="C66" s="19" t="s">
        <v>68</v>
      </c>
      <c r="D66" s="13">
        <v>8.1999999999999993</v>
      </c>
      <c r="E66" s="13">
        <v>7.2</v>
      </c>
      <c r="F66" s="13">
        <v>24</v>
      </c>
      <c r="G66" s="14">
        <v>194</v>
      </c>
      <c r="H66" s="14">
        <v>59</v>
      </c>
      <c r="I66" s="14">
        <v>12.9</v>
      </c>
      <c r="J66" s="14">
        <v>86</v>
      </c>
      <c r="K66" s="15">
        <v>0.54</v>
      </c>
      <c r="L66" s="15">
        <v>0.06</v>
      </c>
      <c r="M66" s="15">
        <v>0.02</v>
      </c>
      <c r="N66" s="15">
        <v>1.4E-2</v>
      </c>
    </row>
    <row r="67" spans="1:227" ht="14.4" x14ac:dyDescent="0.3">
      <c r="A67" s="12"/>
      <c r="B67" s="37" t="s">
        <v>31</v>
      </c>
      <c r="C67" s="28"/>
      <c r="D67" s="29">
        <f>SUM(D65+D66)</f>
        <v>13.799999999999999</v>
      </c>
      <c r="E67" s="29">
        <f t="shared" ref="E67:N67" si="10">SUM(E65+E66)</f>
        <v>12.2</v>
      </c>
      <c r="F67" s="29">
        <f t="shared" si="10"/>
        <v>46</v>
      </c>
      <c r="G67" s="30">
        <f t="shared" si="10"/>
        <v>350</v>
      </c>
      <c r="H67" s="30">
        <f t="shared" si="10"/>
        <v>301</v>
      </c>
      <c r="I67" s="30">
        <f t="shared" si="10"/>
        <v>42.9</v>
      </c>
      <c r="J67" s="30">
        <f t="shared" si="10"/>
        <v>274</v>
      </c>
      <c r="K67" s="31">
        <f t="shared" si="10"/>
        <v>0.74</v>
      </c>
      <c r="L67" s="31">
        <f t="shared" si="10"/>
        <v>0.12</v>
      </c>
      <c r="M67" s="31">
        <f t="shared" si="10"/>
        <v>1.82</v>
      </c>
      <c r="N67" s="31">
        <f t="shared" si="10"/>
        <v>5.3999999999999999E-2</v>
      </c>
    </row>
    <row r="68" spans="1:227" ht="14.4" x14ac:dyDescent="0.3">
      <c r="A68" s="12"/>
      <c r="B68" s="45" t="s">
        <v>51</v>
      </c>
      <c r="C68" s="39"/>
      <c r="D68" s="39">
        <f t="shared" ref="D68:N68" si="11">D56+D63+D67</f>
        <v>51.4</v>
      </c>
      <c r="E68" s="39">
        <f t="shared" si="11"/>
        <v>55.400000000000006</v>
      </c>
      <c r="F68" s="39">
        <f t="shared" si="11"/>
        <v>163.26</v>
      </c>
      <c r="G68" s="40">
        <f t="shared" si="11"/>
        <v>1359</v>
      </c>
      <c r="H68" s="40">
        <f t="shared" si="11"/>
        <v>583</v>
      </c>
      <c r="I68" s="40">
        <f t="shared" si="11"/>
        <v>169.9</v>
      </c>
      <c r="J68" s="40">
        <f t="shared" si="11"/>
        <v>850.8</v>
      </c>
      <c r="K68" s="41">
        <f t="shared" si="11"/>
        <v>13.31</v>
      </c>
      <c r="L68" s="41">
        <f t="shared" si="11"/>
        <v>0.7360000000000001</v>
      </c>
      <c r="M68" s="41">
        <f t="shared" si="11"/>
        <v>51.809999999999995</v>
      </c>
      <c r="N68" s="41">
        <f t="shared" si="11"/>
        <v>0.17399999999999999</v>
      </c>
    </row>
    <row r="69" spans="1:227" ht="14.4" x14ac:dyDescent="0.3">
      <c r="A69" s="12"/>
      <c r="B69" s="17" t="s">
        <v>85</v>
      </c>
      <c r="C69" s="19"/>
      <c r="D69" s="13"/>
      <c r="E69" s="13"/>
      <c r="F69" s="13"/>
      <c r="G69" s="14"/>
      <c r="H69" s="14"/>
      <c r="I69" s="14"/>
      <c r="J69" s="14"/>
      <c r="K69" s="15"/>
      <c r="L69" s="15"/>
      <c r="M69" s="15"/>
      <c r="N69" s="15"/>
    </row>
    <row r="70" spans="1:227" ht="14.4" x14ac:dyDescent="0.3">
      <c r="A70" s="12"/>
      <c r="B70" s="18" t="s">
        <v>19</v>
      </c>
      <c r="C70" s="19"/>
      <c r="D70" s="13"/>
      <c r="E70" s="13"/>
      <c r="F70" s="13"/>
      <c r="G70" s="14"/>
      <c r="H70" s="14"/>
      <c r="I70" s="14"/>
      <c r="J70" s="14"/>
      <c r="K70" s="15"/>
      <c r="L70" s="15"/>
      <c r="M70" s="15"/>
      <c r="N70" s="15"/>
      <c r="HR70" s="26"/>
      <c r="HS70" s="26"/>
    </row>
    <row r="71" spans="1:227" ht="14.4" x14ac:dyDescent="0.3">
      <c r="A71" s="20" t="s">
        <v>86</v>
      </c>
      <c r="B71" s="21" t="s">
        <v>87</v>
      </c>
      <c r="C71" s="22" t="s">
        <v>76</v>
      </c>
      <c r="D71" s="23">
        <v>7.2</v>
      </c>
      <c r="E71" s="23">
        <v>11</v>
      </c>
      <c r="F71" s="23">
        <v>11.5</v>
      </c>
      <c r="G71" s="24">
        <v>173</v>
      </c>
      <c r="H71" s="24">
        <v>249</v>
      </c>
      <c r="I71" s="24">
        <v>13</v>
      </c>
      <c r="J71" s="24">
        <v>145</v>
      </c>
      <c r="K71" s="25">
        <v>0.4</v>
      </c>
      <c r="L71" s="25">
        <v>0.15</v>
      </c>
      <c r="M71" s="25">
        <v>0</v>
      </c>
      <c r="N71" s="25">
        <v>0</v>
      </c>
      <c r="HR71" s="26"/>
      <c r="HS71" s="26"/>
    </row>
    <row r="72" spans="1:227" ht="14.4" x14ac:dyDescent="0.3">
      <c r="A72" s="12" t="s">
        <v>88</v>
      </c>
      <c r="B72" s="21" t="s">
        <v>89</v>
      </c>
      <c r="C72" s="19" t="s">
        <v>58</v>
      </c>
      <c r="D72" s="13">
        <v>6.2</v>
      </c>
      <c r="E72" s="13">
        <v>8.5</v>
      </c>
      <c r="F72" s="13">
        <v>31.6</v>
      </c>
      <c r="G72" s="14">
        <v>228</v>
      </c>
      <c r="H72" s="14">
        <v>170</v>
      </c>
      <c r="I72" s="14">
        <v>36</v>
      </c>
      <c r="J72" s="14">
        <v>170</v>
      </c>
      <c r="K72" s="15">
        <v>0.6</v>
      </c>
      <c r="L72" s="15">
        <v>0.1</v>
      </c>
      <c r="M72" s="15">
        <v>1.8</v>
      </c>
      <c r="N72" s="15">
        <v>0.1</v>
      </c>
      <c r="HR72" s="26"/>
      <c r="HS72" s="26"/>
    </row>
    <row r="73" spans="1:227" ht="14.4" x14ac:dyDescent="0.3">
      <c r="A73" s="12"/>
      <c r="B73" s="33" t="s">
        <v>59</v>
      </c>
      <c r="C73" s="22" t="s">
        <v>37</v>
      </c>
      <c r="D73" s="13">
        <v>2.8</v>
      </c>
      <c r="E73" s="13">
        <v>3.2</v>
      </c>
      <c r="F73" s="13">
        <v>8</v>
      </c>
      <c r="G73" s="14">
        <v>75</v>
      </c>
      <c r="H73" s="14">
        <v>0</v>
      </c>
      <c r="I73" s="14">
        <v>0</v>
      </c>
      <c r="J73" s="14">
        <v>0</v>
      </c>
      <c r="K73" s="15">
        <v>0</v>
      </c>
      <c r="L73" s="15">
        <v>0</v>
      </c>
      <c r="M73" s="15">
        <v>0</v>
      </c>
      <c r="N73" s="15">
        <v>0</v>
      </c>
      <c r="HR73" s="26"/>
      <c r="HS73" s="26"/>
    </row>
    <row r="74" spans="1:227" ht="14.4" x14ac:dyDescent="0.3">
      <c r="A74" s="12">
        <v>382</v>
      </c>
      <c r="B74" s="36" t="s">
        <v>90</v>
      </c>
      <c r="C74" s="19" t="s">
        <v>43</v>
      </c>
      <c r="D74" s="13">
        <v>3.6</v>
      </c>
      <c r="E74" s="13">
        <v>3</v>
      </c>
      <c r="F74" s="13">
        <v>20.8</v>
      </c>
      <c r="G74" s="14">
        <v>124</v>
      </c>
      <c r="H74" s="14">
        <v>124</v>
      </c>
      <c r="I74" s="14">
        <v>27</v>
      </c>
      <c r="J74" s="14">
        <v>109</v>
      </c>
      <c r="K74" s="15">
        <v>0.8</v>
      </c>
      <c r="L74" s="15">
        <v>0.04</v>
      </c>
      <c r="M74" s="15">
        <v>1.3</v>
      </c>
      <c r="N74" s="15">
        <v>0.02</v>
      </c>
    </row>
    <row r="75" spans="1:227" ht="14.4" x14ac:dyDescent="0.3">
      <c r="A75" s="12"/>
      <c r="B75" s="36" t="s">
        <v>29</v>
      </c>
      <c r="C75" s="19" t="s">
        <v>56</v>
      </c>
      <c r="D75" s="13">
        <v>1.6</v>
      </c>
      <c r="E75" s="13">
        <v>0.4</v>
      </c>
      <c r="F75" s="13">
        <v>11.44</v>
      </c>
      <c r="G75" s="14">
        <v>56</v>
      </c>
      <c r="H75" s="14">
        <v>8</v>
      </c>
      <c r="I75" s="14">
        <v>0</v>
      </c>
      <c r="J75" s="14">
        <v>0</v>
      </c>
      <c r="K75" s="15">
        <v>0.4</v>
      </c>
      <c r="L75" s="15">
        <v>6.4000000000000001E-2</v>
      </c>
      <c r="M75" s="15">
        <v>0</v>
      </c>
      <c r="N75" s="15">
        <v>0</v>
      </c>
    </row>
    <row r="76" spans="1:227" s="34" customFormat="1" ht="14.4" x14ac:dyDescent="0.3">
      <c r="A76" s="12"/>
      <c r="B76" s="37" t="s">
        <v>31</v>
      </c>
      <c r="C76" s="28"/>
      <c r="D76" s="29">
        <f t="shared" ref="D76:N76" si="12">SUM(D71:D75)</f>
        <v>21.400000000000002</v>
      </c>
      <c r="E76" s="29">
        <f t="shared" si="12"/>
        <v>26.099999999999998</v>
      </c>
      <c r="F76" s="29">
        <f t="shared" si="12"/>
        <v>83.34</v>
      </c>
      <c r="G76" s="30">
        <f t="shared" si="12"/>
        <v>656</v>
      </c>
      <c r="H76" s="30">
        <f t="shared" si="12"/>
        <v>551</v>
      </c>
      <c r="I76" s="30">
        <f t="shared" si="12"/>
        <v>76</v>
      </c>
      <c r="J76" s="30">
        <f t="shared" si="12"/>
        <v>424</v>
      </c>
      <c r="K76" s="31">
        <f t="shared" si="12"/>
        <v>2.2000000000000002</v>
      </c>
      <c r="L76" s="31">
        <f t="shared" si="12"/>
        <v>0.35399999999999998</v>
      </c>
      <c r="M76" s="31">
        <f t="shared" si="12"/>
        <v>3.1</v>
      </c>
      <c r="N76" s="31">
        <f t="shared" si="12"/>
        <v>0.12000000000000001</v>
      </c>
      <c r="HR76" s="35"/>
    </row>
    <row r="77" spans="1:227" s="34" customFormat="1" ht="14.4" x14ac:dyDescent="0.3">
      <c r="A77" s="12"/>
      <c r="B77" s="18" t="s">
        <v>32</v>
      </c>
      <c r="C77" s="19"/>
      <c r="D77" s="13"/>
      <c r="E77" s="13"/>
      <c r="F77" s="13"/>
      <c r="G77" s="14"/>
      <c r="H77" s="14"/>
      <c r="I77" s="14"/>
      <c r="J77" s="14"/>
      <c r="K77" s="15"/>
      <c r="L77" s="15"/>
      <c r="M77" s="15"/>
      <c r="N77" s="15"/>
      <c r="HR77" s="35"/>
    </row>
    <row r="78" spans="1:227" ht="14.4" x14ac:dyDescent="0.3">
      <c r="A78" s="20">
        <v>112</v>
      </c>
      <c r="B78" s="32" t="s">
        <v>91</v>
      </c>
      <c r="C78" s="22" t="s">
        <v>64</v>
      </c>
      <c r="D78" s="23">
        <v>4.8</v>
      </c>
      <c r="E78" s="23">
        <v>4</v>
      </c>
      <c r="F78" s="23">
        <v>14</v>
      </c>
      <c r="G78" s="24">
        <v>111</v>
      </c>
      <c r="H78" s="24">
        <v>9</v>
      </c>
      <c r="I78" s="24">
        <v>18</v>
      </c>
      <c r="J78" s="24">
        <v>73</v>
      </c>
      <c r="K78" s="25">
        <v>1</v>
      </c>
      <c r="L78" s="25">
        <v>0.1</v>
      </c>
      <c r="M78" s="25">
        <v>5.2</v>
      </c>
      <c r="N78" s="25">
        <v>0</v>
      </c>
    </row>
    <row r="79" spans="1:227" s="34" customFormat="1" ht="14.4" x14ac:dyDescent="0.3">
      <c r="A79" s="20" t="s">
        <v>92</v>
      </c>
      <c r="B79" s="21" t="s">
        <v>93</v>
      </c>
      <c r="C79" s="22" t="s">
        <v>94</v>
      </c>
      <c r="D79" s="23">
        <v>8.1</v>
      </c>
      <c r="E79" s="23">
        <v>13.7</v>
      </c>
      <c r="F79" s="23">
        <v>10.3</v>
      </c>
      <c r="G79" s="24">
        <v>197</v>
      </c>
      <c r="H79" s="24">
        <v>38</v>
      </c>
      <c r="I79" s="24">
        <v>12</v>
      </c>
      <c r="J79" s="24">
        <v>61</v>
      </c>
      <c r="K79" s="25">
        <v>1.7</v>
      </c>
      <c r="L79" s="25">
        <v>0.1</v>
      </c>
      <c r="M79" s="25">
        <v>4.7</v>
      </c>
      <c r="N79" s="25">
        <v>0</v>
      </c>
      <c r="HR79" s="35"/>
    </row>
    <row r="80" spans="1:227" s="34" customFormat="1" ht="14.4" x14ac:dyDescent="0.3">
      <c r="A80" s="12">
        <v>312</v>
      </c>
      <c r="B80" s="43" t="s">
        <v>95</v>
      </c>
      <c r="C80" s="22" t="s">
        <v>39</v>
      </c>
      <c r="D80" s="23">
        <v>3.1</v>
      </c>
      <c r="E80" s="13">
        <v>5.2</v>
      </c>
      <c r="F80" s="13">
        <v>12.1</v>
      </c>
      <c r="G80" s="14">
        <v>108</v>
      </c>
      <c r="H80" s="14">
        <v>38</v>
      </c>
      <c r="I80" s="14">
        <v>28</v>
      </c>
      <c r="J80" s="14">
        <v>82</v>
      </c>
      <c r="K80" s="15">
        <v>1</v>
      </c>
      <c r="L80" s="15">
        <v>0.1</v>
      </c>
      <c r="M80" s="15">
        <v>5.0999999999999996</v>
      </c>
      <c r="N80" s="15">
        <v>0.1</v>
      </c>
      <c r="HR80" s="35"/>
    </row>
    <row r="81" spans="1:226" s="34" customFormat="1" ht="14.4" x14ac:dyDescent="0.3">
      <c r="A81" s="12">
        <v>71</v>
      </c>
      <c r="B81" s="43" t="s">
        <v>67</v>
      </c>
      <c r="C81" s="22" t="s">
        <v>96</v>
      </c>
      <c r="D81" s="23">
        <v>0.5</v>
      </c>
      <c r="E81" s="23">
        <v>0</v>
      </c>
      <c r="F81" s="13">
        <v>1.5</v>
      </c>
      <c r="G81" s="14">
        <v>8</v>
      </c>
      <c r="H81" s="14">
        <v>14</v>
      </c>
      <c r="I81" s="14">
        <v>8</v>
      </c>
      <c r="J81" s="14">
        <v>25</v>
      </c>
      <c r="K81" s="15">
        <v>0.36</v>
      </c>
      <c r="L81" s="15">
        <v>0.02</v>
      </c>
      <c r="M81" s="15">
        <v>6</v>
      </c>
      <c r="N81" s="15">
        <v>0</v>
      </c>
      <c r="HR81" s="35"/>
    </row>
    <row r="82" spans="1:226" s="47" customFormat="1" ht="14.4" x14ac:dyDescent="0.3">
      <c r="A82" s="20">
        <v>376</v>
      </c>
      <c r="B82" s="21" t="s">
        <v>97</v>
      </c>
      <c r="C82" s="22" t="s">
        <v>43</v>
      </c>
      <c r="D82" s="13">
        <v>0.2</v>
      </c>
      <c r="E82" s="13">
        <v>0.1</v>
      </c>
      <c r="F82" s="13">
        <v>10.1</v>
      </c>
      <c r="G82" s="14">
        <v>41</v>
      </c>
      <c r="H82" s="14">
        <v>5</v>
      </c>
      <c r="I82" s="14">
        <v>4</v>
      </c>
      <c r="J82" s="14">
        <v>8</v>
      </c>
      <c r="K82" s="15">
        <v>0.9</v>
      </c>
      <c r="L82" s="15">
        <v>0</v>
      </c>
      <c r="M82" s="15">
        <v>0.1</v>
      </c>
      <c r="N82" s="15">
        <v>0</v>
      </c>
      <c r="O82" s="48"/>
      <c r="P82" s="48"/>
      <c r="Q82" s="48"/>
      <c r="R82" s="48"/>
      <c r="S82" s="48"/>
      <c r="T82" s="48"/>
      <c r="U82" s="48"/>
      <c r="V82" s="48"/>
      <c r="W82" s="48"/>
      <c r="X82" s="48"/>
      <c r="Y82" s="48"/>
      <c r="Z82" s="48"/>
      <c r="AA82" s="48"/>
      <c r="AB82" s="48"/>
      <c r="AC82" s="48"/>
      <c r="AD82" s="48"/>
      <c r="AE82" s="48"/>
      <c r="AF82" s="48"/>
      <c r="AG82" s="48"/>
      <c r="AH82" s="48"/>
      <c r="AI82" s="48"/>
      <c r="AJ82" s="48"/>
      <c r="AK82" s="48"/>
      <c r="AL82" s="48"/>
      <c r="AM82" s="48"/>
      <c r="AN82" s="48"/>
      <c r="AO82" s="48"/>
      <c r="AP82" s="48"/>
      <c r="AQ82" s="48"/>
      <c r="AR82" s="48"/>
      <c r="AS82" s="48"/>
      <c r="AT82" s="48"/>
      <c r="AU82" s="48"/>
      <c r="AV82" s="48"/>
      <c r="AW82" s="48"/>
      <c r="AX82" s="48"/>
      <c r="AY82" s="48"/>
      <c r="AZ82" s="48"/>
      <c r="BA82" s="48"/>
      <c r="BB82" s="48"/>
      <c r="BC82" s="48"/>
      <c r="BD82" s="48"/>
      <c r="BE82" s="48"/>
      <c r="BF82" s="48"/>
      <c r="BG82" s="48"/>
      <c r="BH82" s="48"/>
      <c r="BI82" s="48"/>
      <c r="BJ82" s="48"/>
      <c r="BK82" s="48"/>
      <c r="BL82" s="48"/>
      <c r="BM82" s="48"/>
      <c r="BN82" s="48"/>
      <c r="BO82" s="48"/>
      <c r="BP82" s="48"/>
      <c r="BQ82" s="48"/>
      <c r="BR82" s="48"/>
      <c r="BS82" s="48"/>
      <c r="BT82" s="48"/>
      <c r="BU82" s="48"/>
      <c r="BV82" s="48"/>
      <c r="BW82" s="48"/>
      <c r="BX82" s="48"/>
      <c r="BY82" s="48"/>
      <c r="BZ82" s="48"/>
      <c r="CA82" s="48"/>
      <c r="CB82" s="48"/>
      <c r="CC82" s="48"/>
      <c r="CD82" s="48"/>
      <c r="CE82" s="48"/>
      <c r="CF82" s="48"/>
      <c r="CG82" s="48"/>
      <c r="CH82" s="48"/>
      <c r="CI82" s="48"/>
      <c r="CJ82" s="48"/>
      <c r="CK82" s="48"/>
      <c r="CL82" s="48"/>
      <c r="CM82" s="48"/>
      <c r="CN82" s="48"/>
      <c r="CO82" s="48"/>
      <c r="CP82" s="48"/>
      <c r="CQ82" s="48"/>
      <c r="CR82" s="48"/>
      <c r="CS82" s="48"/>
      <c r="CT82" s="48"/>
      <c r="CU82" s="48"/>
      <c r="CV82" s="48"/>
      <c r="CW82" s="48"/>
      <c r="CX82" s="48"/>
      <c r="CY82" s="48"/>
      <c r="CZ82" s="48"/>
      <c r="DA82" s="48"/>
      <c r="DB82" s="48"/>
      <c r="DC82" s="48"/>
      <c r="DD82" s="48"/>
      <c r="DE82" s="48"/>
      <c r="DF82" s="48"/>
      <c r="DG82" s="48"/>
      <c r="DH82" s="48"/>
      <c r="DI82" s="48"/>
      <c r="DJ82" s="48"/>
      <c r="DK82" s="48"/>
      <c r="DL82" s="48"/>
      <c r="DM82" s="48"/>
      <c r="DN82" s="48"/>
      <c r="DO82" s="48"/>
      <c r="DP82" s="48"/>
      <c r="DQ82" s="48"/>
      <c r="DR82" s="48"/>
      <c r="DS82" s="48"/>
      <c r="DT82" s="48"/>
      <c r="DU82" s="48"/>
      <c r="DV82" s="48"/>
      <c r="DW82" s="48"/>
      <c r="DX82" s="48"/>
      <c r="DY82" s="48"/>
      <c r="DZ82" s="48"/>
      <c r="EA82" s="48"/>
      <c r="EB82" s="48"/>
      <c r="EC82" s="48"/>
      <c r="ED82" s="48"/>
      <c r="EE82" s="48"/>
      <c r="EF82" s="48"/>
      <c r="EG82" s="48"/>
      <c r="EH82" s="48"/>
      <c r="EI82" s="48"/>
      <c r="EJ82" s="48"/>
      <c r="EK82" s="48"/>
      <c r="EL82" s="48"/>
      <c r="EM82" s="48"/>
      <c r="EN82" s="48"/>
      <c r="EO82" s="48"/>
      <c r="EP82" s="48"/>
      <c r="EQ82" s="48"/>
      <c r="ER82" s="48"/>
      <c r="ES82" s="48"/>
      <c r="ET82" s="48"/>
      <c r="EU82" s="48"/>
      <c r="EV82" s="48"/>
      <c r="EW82" s="48"/>
      <c r="EX82" s="48"/>
      <c r="EY82" s="48"/>
      <c r="EZ82" s="48"/>
      <c r="FA82" s="48"/>
      <c r="FB82" s="48"/>
      <c r="FC82" s="48"/>
      <c r="FD82" s="48"/>
      <c r="FE82" s="48"/>
      <c r="FF82" s="48"/>
      <c r="FG82" s="48"/>
      <c r="FH82" s="48"/>
      <c r="FI82" s="48"/>
      <c r="FJ82" s="48"/>
      <c r="FK82" s="48"/>
      <c r="FL82" s="48"/>
      <c r="FM82" s="48"/>
      <c r="FN82" s="48"/>
      <c r="FO82" s="48"/>
      <c r="FP82" s="48"/>
      <c r="FQ82" s="48"/>
      <c r="FR82" s="48"/>
      <c r="FS82" s="48"/>
      <c r="FT82" s="48"/>
      <c r="FU82" s="48"/>
      <c r="FV82" s="48"/>
      <c r="FW82" s="48"/>
      <c r="FX82" s="48"/>
      <c r="FY82" s="48"/>
      <c r="FZ82" s="48"/>
      <c r="GA82" s="48"/>
      <c r="GB82" s="48"/>
      <c r="GC82" s="48"/>
      <c r="GD82" s="48"/>
      <c r="GE82" s="48"/>
      <c r="GF82" s="48"/>
      <c r="GG82" s="48"/>
      <c r="GH82" s="48"/>
      <c r="GI82" s="48"/>
      <c r="GJ82" s="48"/>
      <c r="GK82" s="48"/>
      <c r="GL82" s="48"/>
      <c r="GM82" s="48"/>
      <c r="GN82" s="48"/>
      <c r="GO82" s="48"/>
      <c r="GP82" s="48"/>
      <c r="GQ82" s="48"/>
      <c r="GR82" s="48"/>
      <c r="GS82" s="48"/>
      <c r="GT82" s="48"/>
      <c r="GU82" s="48"/>
      <c r="GV82" s="48"/>
      <c r="GW82" s="48"/>
      <c r="GX82" s="48"/>
      <c r="GY82" s="48"/>
      <c r="GZ82" s="48"/>
      <c r="HA82" s="48"/>
      <c r="HB82" s="48"/>
      <c r="HC82" s="48"/>
      <c r="HD82" s="48"/>
      <c r="HE82" s="48"/>
      <c r="HF82" s="48"/>
      <c r="HG82" s="48"/>
      <c r="HH82" s="48"/>
      <c r="HI82" s="48"/>
      <c r="HJ82" s="48"/>
      <c r="HK82" s="48"/>
      <c r="HL82" s="48"/>
      <c r="HM82" s="48"/>
      <c r="HN82" s="48"/>
      <c r="HO82" s="48"/>
      <c r="HP82" s="48"/>
      <c r="HQ82" s="48"/>
    </row>
    <row r="83" spans="1:226" ht="26.4" x14ac:dyDescent="0.3">
      <c r="A83" s="12"/>
      <c r="B83" s="36" t="s">
        <v>44</v>
      </c>
      <c r="C83" s="19" t="s">
        <v>98</v>
      </c>
      <c r="D83" s="13">
        <v>3.64</v>
      </c>
      <c r="E83" s="13">
        <v>0.76</v>
      </c>
      <c r="F83" s="13">
        <v>23.956000000000003</v>
      </c>
      <c r="G83" s="14">
        <v>117.4</v>
      </c>
      <c r="H83" s="14">
        <v>27.2</v>
      </c>
      <c r="I83" s="14">
        <v>0</v>
      </c>
      <c r="J83" s="14">
        <v>0</v>
      </c>
      <c r="K83" s="15">
        <v>1.44</v>
      </c>
      <c r="L83" s="15">
        <v>0.1636</v>
      </c>
      <c r="M83" s="15">
        <v>0</v>
      </c>
      <c r="N83" s="15">
        <v>0</v>
      </c>
    </row>
    <row r="84" spans="1:226" ht="14.4" x14ac:dyDescent="0.3">
      <c r="A84" s="20"/>
      <c r="B84" s="27" t="s">
        <v>31</v>
      </c>
      <c r="C84" s="28"/>
      <c r="D84" s="49">
        <f>SUM(D78:D83)</f>
        <v>20.34</v>
      </c>
      <c r="E84" s="49">
        <f t="shared" ref="E84:N84" si="13">SUM(E78:E83)</f>
        <v>23.76</v>
      </c>
      <c r="F84" s="49">
        <f t="shared" si="13"/>
        <v>71.956000000000003</v>
      </c>
      <c r="G84" s="50">
        <f t="shared" si="13"/>
        <v>582.4</v>
      </c>
      <c r="H84" s="50">
        <f t="shared" si="13"/>
        <v>131.19999999999999</v>
      </c>
      <c r="I84" s="50">
        <f t="shared" si="13"/>
        <v>70</v>
      </c>
      <c r="J84" s="50">
        <f t="shared" si="13"/>
        <v>249</v>
      </c>
      <c r="K84" s="51">
        <f t="shared" si="13"/>
        <v>6.4</v>
      </c>
      <c r="L84" s="51">
        <f t="shared" si="13"/>
        <v>0.48360000000000003</v>
      </c>
      <c r="M84" s="51">
        <f t="shared" si="13"/>
        <v>21.1</v>
      </c>
      <c r="N84" s="51">
        <f t="shared" si="13"/>
        <v>0.1</v>
      </c>
    </row>
    <row r="85" spans="1:226" ht="14.4" x14ac:dyDescent="0.3">
      <c r="A85" s="12"/>
      <c r="B85" s="18" t="s">
        <v>46</v>
      </c>
      <c r="C85" s="19"/>
      <c r="D85" s="13"/>
      <c r="E85" s="13"/>
      <c r="F85" s="13"/>
      <c r="G85" s="14"/>
      <c r="H85" s="14"/>
      <c r="I85" s="14"/>
      <c r="J85" s="14"/>
      <c r="K85" s="15"/>
      <c r="L85" s="15"/>
      <c r="M85" s="15"/>
      <c r="N85" s="15"/>
    </row>
    <row r="86" spans="1:226" ht="14.4" x14ac:dyDescent="0.3">
      <c r="A86" s="52">
        <v>389</v>
      </c>
      <c r="B86" s="53" t="s">
        <v>99</v>
      </c>
      <c r="C86" s="54" t="s">
        <v>43</v>
      </c>
      <c r="D86" s="55">
        <v>0</v>
      </c>
      <c r="E86" s="55">
        <v>0</v>
      </c>
      <c r="F86" s="55">
        <v>22.4</v>
      </c>
      <c r="G86" s="56">
        <v>90</v>
      </c>
      <c r="H86" s="56">
        <v>0</v>
      </c>
      <c r="I86" s="56">
        <v>0</v>
      </c>
      <c r="J86" s="56">
        <v>0</v>
      </c>
      <c r="K86" s="57">
        <v>0</v>
      </c>
      <c r="L86" s="57">
        <v>0</v>
      </c>
      <c r="M86" s="57">
        <v>0</v>
      </c>
      <c r="N86" s="57">
        <v>0</v>
      </c>
    </row>
    <row r="87" spans="1:226" ht="14.4" x14ac:dyDescent="0.3">
      <c r="A87" s="20"/>
      <c r="B87" s="33" t="s">
        <v>100</v>
      </c>
      <c r="C87" s="22" t="s">
        <v>101</v>
      </c>
      <c r="D87" s="23">
        <v>2.5</v>
      </c>
      <c r="E87" s="23">
        <v>11</v>
      </c>
      <c r="F87" s="23">
        <v>31.5</v>
      </c>
      <c r="G87" s="24">
        <v>235</v>
      </c>
      <c r="H87" s="24">
        <v>0</v>
      </c>
      <c r="I87" s="24">
        <v>0</v>
      </c>
      <c r="J87" s="24">
        <v>0</v>
      </c>
      <c r="K87" s="25">
        <v>0</v>
      </c>
      <c r="L87" s="25">
        <v>0</v>
      </c>
      <c r="M87" s="25">
        <v>0</v>
      </c>
      <c r="N87" s="25">
        <v>0</v>
      </c>
    </row>
    <row r="88" spans="1:226" ht="14.4" x14ac:dyDescent="0.3">
      <c r="A88" s="12"/>
      <c r="B88" s="37" t="s">
        <v>31</v>
      </c>
      <c r="C88" s="28"/>
      <c r="D88" s="29">
        <f>SUM(D86:D87)</f>
        <v>2.5</v>
      </c>
      <c r="E88" s="29">
        <f t="shared" ref="E88:N88" si="14">SUM(E86:E87)</f>
        <v>11</v>
      </c>
      <c r="F88" s="29">
        <f t="shared" si="14"/>
        <v>53.9</v>
      </c>
      <c r="G88" s="30">
        <f t="shared" si="14"/>
        <v>325</v>
      </c>
      <c r="H88" s="30">
        <f t="shared" si="14"/>
        <v>0</v>
      </c>
      <c r="I88" s="30">
        <f t="shared" si="14"/>
        <v>0</v>
      </c>
      <c r="J88" s="30">
        <f t="shared" si="14"/>
        <v>0</v>
      </c>
      <c r="K88" s="31">
        <f t="shared" si="14"/>
        <v>0</v>
      </c>
      <c r="L88" s="31">
        <f t="shared" si="14"/>
        <v>0</v>
      </c>
      <c r="M88" s="31">
        <f t="shared" si="14"/>
        <v>0</v>
      </c>
      <c r="N88" s="31">
        <f t="shared" si="14"/>
        <v>0</v>
      </c>
    </row>
    <row r="89" spans="1:226" ht="14.4" x14ac:dyDescent="0.3">
      <c r="A89" s="12"/>
      <c r="B89" s="45" t="s">
        <v>51</v>
      </c>
      <c r="C89" s="39"/>
      <c r="D89" s="39">
        <f t="shared" ref="D89:N89" si="15">D76+D84+D88</f>
        <v>44.24</v>
      </c>
      <c r="E89" s="39">
        <f t="shared" si="15"/>
        <v>60.86</v>
      </c>
      <c r="F89" s="39">
        <f t="shared" si="15"/>
        <v>209.196</v>
      </c>
      <c r="G89" s="40">
        <f t="shared" si="15"/>
        <v>1563.4</v>
      </c>
      <c r="H89" s="40">
        <f t="shared" si="15"/>
        <v>682.2</v>
      </c>
      <c r="I89" s="40">
        <f t="shared" si="15"/>
        <v>146</v>
      </c>
      <c r="J89" s="40">
        <f t="shared" si="15"/>
        <v>673</v>
      </c>
      <c r="K89" s="41">
        <f t="shared" si="15"/>
        <v>8.6000000000000014</v>
      </c>
      <c r="L89" s="41">
        <f t="shared" si="15"/>
        <v>0.83760000000000001</v>
      </c>
      <c r="M89" s="41">
        <f t="shared" si="15"/>
        <v>24.200000000000003</v>
      </c>
      <c r="N89" s="41">
        <f t="shared" si="15"/>
        <v>0.22000000000000003</v>
      </c>
    </row>
    <row r="90" spans="1:226" ht="14.4" x14ac:dyDescent="0.3">
      <c r="A90" s="12"/>
      <c r="B90" s="17" t="s">
        <v>102</v>
      </c>
      <c r="C90" s="19"/>
      <c r="D90" s="13"/>
      <c r="E90" s="13"/>
      <c r="F90" s="13"/>
      <c r="G90" s="14"/>
      <c r="H90" s="14"/>
      <c r="I90" s="14"/>
      <c r="J90" s="14"/>
      <c r="K90" s="15"/>
      <c r="L90" s="15"/>
      <c r="M90" s="15"/>
      <c r="N90" s="15"/>
    </row>
    <row r="91" spans="1:226" s="34" customFormat="1" ht="14.4" x14ac:dyDescent="0.3">
      <c r="A91" s="12"/>
      <c r="B91" s="18" t="s">
        <v>19</v>
      </c>
      <c r="C91" s="19"/>
      <c r="D91" s="13"/>
      <c r="E91" s="13"/>
      <c r="F91" s="13"/>
      <c r="G91" s="14"/>
      <c r="H91" s="14"/>
      <c r="I91" s="14"/>
      <c r="J91" s="14"/>
      <c r="K91" s="15"/>
      <c r="L91" s="15"/>
      <c r="M91" s="15"/>
      <c r="N91" s="15"/>
      <c r="HR91" s="35"/>
    </row>
    <row r="92" spans="1:226" s="34" customFormat="1" ht="14.4" x14ac:dyDescent="0.3">
      <c r="A92" s="12" t="s">
        <v>103</v>
      </c>
      <c r="B92" s="36" t="s">
        <v>65</v>
      </c>
      <c r="C92" s="58">
        <v>90</v>
      </c>
      <c r="D92" s="13">
        <v>14.6</v>
      </c>
      <c r="E92" s="13">
        <v>7.9</v>
      </c>
      <c r="F92" s="13">
        <v>5.2</v>
      </c>
      <c r="G92" s="14">
        <v>156</v>
      </c>
      <c r="H92" s="14">
        <v>8</v>
      </c>
      <c r="I92" s="14">
        <v>20</v>
      </c>
      <c r="J92" s="14">
        <v>91</v>
      </c>
      <c r="K92" s="15">
        <v>0.9</v>
      </c>
      <c r="L92" s="15">
        <v>0.1</v>
      </c>
      <c r="M92" s="15">
        <v>0.45</v>
      </c>
      <c r="N92" s="15">
        <v>0.03</v>
      </c>
      <c r="HR92" s="35"/>
    </row>
    <row r="93" spans="1:226" s="34" customFormat="1" ht="14.4" x14ac:dyDescent="0.3">
      <c r="A93" s="20">
        <v>302</v>
      </c>
      <c r="B93" s="21" t="s">
        <v>38</v>
      </c>
      <c r="C93" s="22" t="s">
        <v>39</v>
      </c>
      <c r="D93" s="23">
        <v>8.5</v>
      </c>
      <c r="E93" s="23">
        <v>7.3</v>
      </c>
      <c r="F93" s="23">
        <v>36.6</v>
      </c>
      <c r="G93" s="24">
        <v>246</v>
      </c>
      <c r="H93" s="24">
        <v>15</v>
      </c>
      <c r="I93" s="24">
        <v>133</v>
      </c>
      <c r="J93" s="24">
        <v>201</v>
      </c>
      <c r="K93" s="25">
        <v>4.4800000000000004</v>
      </c>
      <c r="L93" s="25">
        <v>0.21</v>
      </c>
      <c r="M93" s="25">
        <v>0</v>
      </c>
      <c r="N93" s="25">
        <v>0</v>
      </c>
      <c r="HR93" s="35"/>
    </row>
    <row r="94" spans="1:226" s="34" customFormat="1" ht="14.4" x14ac:dyDescent="0.3">
      <c r="A94" s="20">
        <v>71</v>
      </c>
      <c r="B94" s="21" t="s">
        <v>40</v>
      </c>
      <c r="C94" s="22" t="s">
        <v>68</v>
      </c>
      <c r="D94" s="23">
        <v>0.8</v>
      </c>
      <c r="E94" s="23">
        <v>0.1</v>
      </c>
      <c r="F94" s="23">
        <v>2.7</v>
      </c>
      <c r="G94" s="24">
        <v>15</v>
      </c>
      <c r="H94" s="24">
        <v>10</v>
      </c>
      <c r="I94" s="24">
        <v>14</v>
      </c>
      <c r="J94" s="24">
        <v>18</v>
      </c>
      <c r="K94" s="25">
        <v>0.6</v>
      </c>
      <c r="L94" s="25">
        <v>0</v>
      </c>
      <c r="M94" s="25">
        <v>17.5</v>
      </c>
      <c r="N94" s="25">
        <v>0</v>
      </c>
      <c r="HR94" s="35"/>
    </row>
    <row r="95" spans="1:226" s="34" customFormat="1" ht="14.4" x14ac:dyDescent="0.3">
      <c r="A95" s="20"/>
      <c r="B95" s="21" t="s">
        <v>104</v>
      </c>
      <c r="C95" s="22" t="s">
        <v>105</v>
      </c>
      <c r="D95" s="13">
        <v>0</v>
      </c>
      <c r="E95" s="13">
        <v>0</v>
      </c>
      <c r="F95" s="13">
        <v>13.8</v>
      </c>
      <c r="G95" s="14">
        <v>55</v>
      </c>
      <c r="H95" s="14">
        <v>0</v>
      </c>
      <c r="I95" s="14">
        <v>0</v>
      </c>
      <c r="J95" s="14">
        <v>0</v>
      </c>
      <c r="K95" s="15">
        <v>0</v>
      </c>
      <c r="L95" s="15">
        <v>0</v>
      </c>
      <c r="M95" s="15">
        <v>0</v>
      </c>
      <c r="N95" s="15">
        <v>0</v>
      </c>
      <c r="HR95" s="35"/>
    </row>
    <row r="96" spans="1:226" ht="14.4" x14ac:dyDescent="0.3">
      <c r="A96" s="59">
        <v>377</v>
      </c>
      <c r="B96" s="60" t="s">
        <v>27</v>
      </c>
      <c r="C96" s="61" t="s">
        <v>106</v>
      </c>
      <c r="D96" s="62">
        <v>0.30000000000000004</v>
      </c>
      <c r="E96" s="62">
        <v>0.1</v>
      </c>
      <c r="F96" s="62">
        <v>10.5</v>
      </c>
      <c r="G96" s="63">
        <v>44</v>
      </c>
      <c r="H96" s="63">
        <v>11</v>
      </c>
      <c r="I96" s="63">
        <v>6</v>
      </c>
      <c r="J96" s="63">
        <v>11</v>
      </c>
      <c r="K96" s="64">
        <v>0.94</v>
      </c>
      <c r="L96" s="64">
        <v>0.01</v>
      </c>
      <c r="M96" s="64">
        <v>6.1</v>
      </c>
      <c r="N96" s="64">
        <v>0</v>
      </c>
    </row>
    <row r="97" spans="1:227" ht="14.4" x14ac:dyDescent="0.3">
      <c r="A97" s="12"/>
      <c r="B97" s="36" t="s">
        <v>29</v>
      </c>
      <c r="C97" s="19" t="s">
        <v>62</v>
      </c>
      <c r="D97" s="13">
        <v>2</v>
      </c>
      <c r="E97" s="13">
        <v>0.5</v>
      </c>
      <c r="F97" s="13">
        <v>14.3</v>
      </c>
      <c r="G97" s="14">
        <v>70</v>
      </c>
      <c r="H97" s="14">
        <v>10</v>
      </c>
      <c r="I97" s="14">
        <v>0</v>
      </c>
      <c r="J97" s="14">
        <v>0</v>
      </c>
      <c r="K97" s="15">
        <v>0.5</v>
      </c>
      <c r="L97" s="15">
        <v>0.08</v>
      </c>
      <c r="M97" s="15">
        <v>0</v>
      </c>
      <c r="N97" s="15">
        <v>0</v>
      </c>
    </row>
    <row r="98" spans="1:227" ht="14.4" x14ac:dyDescent="0.3">
      <c r="A98" s="12"/>
      <c r="B98" s="37" t="s">
        <v>31</v>
      </c>
      <c r="C98" s="28"/>
      <c r="D98" s="29">
        <f t="shared" ref="D98:N98" si="16">SUM(D92:D97)</f>
        <v>26.200000000000003</v>
      </c>
      <c r="E98" s="29">
        <f t="shared" si="16"/>
        <v>15.899999999999999</v>
      </c>
      <c r="F98" s="29">
        <f t="shared" si="16"/>
        <v>83.100000000000009</v>
      </c>
      <c r="G98" s="30">
        <f t="shared" si="16"/>
        <v>586</v>
      </c>
      <c r="H98" s="30">
        <f t="shared" si="16"/>
        <v>54</v>
      </c>
      <c r="I98" s="30">
        <f t="shared" si="16"/>
        <v>173</v>
      </c>
      <c r="J98" s="30">
        <f t="shared" si="16"/>
        <v>321</v>
      </c>
      <c r="K98" s="31">
        <f t="shared" si="16"/>
        <v>7.42</v>
      </c>
      <c r="L98" s="31">
        <f t="shared" si="16"/>
        <v>0.4</v>
      </c>
      <c r="M98" s="31">
        <f t="shared" si="16"/>
        <v>24.049999999999997</v>
      </c>
      <c r="N98" s="31">
        <f t="shared" si="16"/>
        <v>0.03</v>
      </c>
    </row>
    <row r="99" spans="1:227" ht="14.4" x14ac:dyDescent="0.3">
      <c r="A99" s="12"/>
      <c r="B99" s="18" t="s">
        <v>32</v>
      </c>
      <c r="C99" s="19"/>
      <c r="D99" s="13"/>
      <c r="E99" s="13"/>
      <c r="F99" s="13"/>
      <c r="G99" s="14"/>
      <c r="H99" s="14"/>
      <c r="I99" s="14"/>
      <c r="J99" s="14"/>
      <c r="K99" s="15"/>
      <c r="L99" s="15"/>
      <c r="M99" s="15"/>
      <c r="N99" s="15"/>
    </row>
    <row r="100" spans="1:227" ht="14.4" x14ac:dyDescent="0.3">
      <c r="A100" s="12" t="s">
        <v>107</v>
      </c>
      <c r="B100" s="21" t="s">
        <v>108</v>
      </c>
      <c r="C100" s="22" t="s">
        <v>109</v>
      </c>
      <c r="D100" s="13">
        <v>11</v>
      </c>
      <c r="E100" s="13">
        <v>0.9</v>
      </c>
      <c r="F100" s="13">
        <v>13.7</v>
      </c>
      <c r="G100" s="14">
        <v>107</v>
      </c>
      <c r="H100" s="14">
        <v>13</v>
      </c>
      <c r="I100" s="14">
        <v>28</v>
      </c>
      <c r="J100" s="14">
        <v>44</v>
      </c>
      <c r="K100" s="15">
        <v>0.9</v>
      </c>
      <c r="L100" s="15">
        <v>0.1</v>
      </c>
      <c r="M100" s="15">
        <v>0.8</v>
      </c>
      <c r="N100" s="15">
        <v>0.02</v>
      </c>
      <c r="HR100" s="26"/>
      <c r="HS100" s="26"/>
    </row>
    <row r="101" spans="1:227" ht="14.4" x14ac:dyDescent="0.3">
      <c r="A101" s="12">
        <v>285</v>
      </c>
      <c r="B101" s="36" t="s">
        <v>110</v>
      </c>
      <c r="C101" s="19" t="s">
        <v>43</v>
      </c>
      <c r="D101" s="13">
        <v>21</v>
      </c>
      <c r="E101" s="13">
        <v>17.100000000000001</v>
      </c>
      <c r="F101" s="13">
        <v>39.6</v>
      </c>
      <c r="G101" s="14">
        <v>397</v>
      </c>
      <c r="H101" s="14">
        <v>19</v>
      </c>
      <c r="I101" s="14">
        <v>21</v>
      </c>
      <c r="J101" s="14">
        <v>122</v>
      </c>
      <c r="K101" s="15">
        <v>1.8</v>
      </c>
      <c r="L101" s="15">
        <v>0.2</v>
      </c>
      <c r="M101" s="15">
        <v>0</v>
      </c>
      <c r="N101" s="15">
        <v>0</v>
      </c>
    </row>
    <row r="102" spans="1:227" ht="14.4" x14ac:dyDescent="0.3">
      <c r="A102" s="12">
        <v>71</v>
      </c>
      <c r="B102" s="43" t="s">
        <v>67</v>
      </c>
      <c r="C102" s="22" t="s">
        <v>41</v>
      </c>
      <c r="D102" s="23">
        <v>0.5</v>
      </c>
      <c r="E102" s="23">
        <v>0.06</v>
      </c>
      <c r="F102" s="13">
        <v>1.5</v>
      </c>
      <c r="G102" s="14">
        <v>9</v>
      </c>
      <c r="H102" s="14">
        <v>15</v>
      </c>
      <c r="I102" s="14">
        <v>9</v>
      </c>
      <c r="J102" s="14">
        <v>27</v>
      </c>
      <c r="K102" s="15">
        <v>0.39</v>
      </c>
      <c r="L102" s="15">
        <v>0.02</v>
      </c>
      <c r="M102" s="15">
        <v>6.5</v>
      </c>
      <c r="N102" s="15">
        <v>0</v>
      </c>
      <c r="HR102" s="26"/>
      <c r="HS102" s="26"/>
    </row>
    <row r="103" spans="1:227" ht="14.4" x14ac:dyDescent="0.3">
      <c r="A103" s="52"/>
      <c r="B103" s="53" t="s">
        <v>111</v>
      </c>
      <c r="C103" s="54" t="s">
        <v>112</v>
      </c>
      <c r="D103" s="55">
        <v>0.81</v>
      </c>
      <c r="E103" s="55">
        <v>4.5</v>
      </c>
      <c r="F103" s="55">
        <v>11.9</v>
      </c>
      <c r="G103" s="56">
        <v>92</v>
      </c>
      <c r="H103" s="56">
        <v>0</v>
      </c>
      <c r="I103" s="56">
        <v>0</v>
      </c>
      <c r="J103" s="56">
        <v>0</v>
      </c>
      <c r="K103" s="57">
        <v>0</v>
      </c>
      <c r="L103" s="57">
        <v>0</v>
      </c>
      <c r="M103" s="57">
        <v>0</v>
      </c>
      <c r="N103" s="57">
        <v>0</v>
      </c>
      <c r="HR103" s="26"/>
      <c r="HS103" s="26"/>
    </row>
    <row r="104" spans="1:227" ht="14.4" x14ac:dyDescent="0.3">
      <c r="A104" s="12">
        <v>348</v>
      </c>
      <c r="B104" s="32" t="s">
        <v>69</v>
      </c>
      <c r="C104" s="19" t="s">
        <v>43</v>
      </c>
      <c r="D104" s="13">
        <v>1</v>
      </c>
      <c r="E104" s="13">
        <v>0</v>
      </c>
      <c r="F104" s="13">
        <v>13.2</v>
      </c>
      <c r="G104" s="14">
        <v>86</v>
      </c>
      <c r="H104" s="14">
        <v>33</v>
      </c>
      <c r="I104" s="14">
        <v>21</v>
      </c>
      <c r="J104" s="14">
        <v>29</v>
      </c>
      <c r="K104" s="15">
        <v>0.69</v>
      </c>
      <c r="L104" s="15">
        <v>0.02</v>
      </c>
      <c r="M104" s="15">
        <v>0.89</v>
      </c>
      <c r="N104" s="15">
        <v>0</v>
      </c>
    </row>
    <row r="105" spans="1:227" ht="26.4" x14ac:dyDescent="0.3">
      <c r="A105" s="12"/>
      <c r="B105" s="36" t="s">
        <v>44</v>
      </c>
      <c r="C105" s="19" t="s">
        <v>81</v>
      </c>
      <c r="D105" s="13">
        <v>4.2</v>
      </c>
      <c r="E105" s="13">
        <v>0.89999999999999991</v>
      </c>
      <c r="F105" s="13">
        <v>27.96</v>
      </c>
      <c r="G105" s="14">
        <v>137</v>
      </c>
      <c r="H105" s="14">
        <v>30</v>
      </c>
      <c r="I105" s="14">
        <v>0</v>
      </c>
      <c r="J105" s="14">
        <v>0</v>
      </c>
      <c r="K105" s="15">
        <v>1.58</v>
      </c>
      <c r="L105" s="15">
        <v>0.186</v>
      </c>
      <c r="M105" s="15">
        <v>0</v>
      </c>
      <c r="N105" s="15">
        <v>0</v>
      </c>
    </row>
    <row r="106" spans="1:227" ht="14.4" x14ac:dyDescent="0.3">
      <c r="A106" s="12"/>
      <c r="B106" s="37" t="s">
        <v>31</v>
      </c>
      <c r="C106" s="28"/>
      <c r="D106" s="29">
        <f>SUM(D100:D105)</f>
        <v>38.510000000000005</v>
      </c>
      <c r="E106" s="29">
        <f t="shared" ref="E106:N106" si="17">SUM(E100:E105)</f>
        <v>23.459999999999997</v>
      </c>
      <c r="F106" s="29">
        <f t="shared" si="17"/>
        <v>107.86000000000001</v>
      </c>
      <c r="G106" s="30">
        <f t="shared" si="17"/>
        <v>828</v>
      </c>
      <c r="H106" s="30">
        <f t="shared" si="17"/>
        <v>110</v>
      </c>
      <c r="I106" s="30">
        <f t="shared" si="17"/>
        <v>79</v>
      </c>
      <c r="J106" s="30">
        <f t="shared" si="17"/>
        <v>222</v>
      </c>
      <c r="K106" s="31">
        <f t="shared" si="17"/>
        <v>5.36</v>
      </c>
      <c r="L106" s="31">
        <f t="shared" si="17"/>
        <v>0.52600000000000002</v>
      </c>
      <c r="M106" s="31">
        <f t="shared" si="17"/>
        <v>8.19</v>
      </c>
      <c r="N106" s="31">
        <f t="shared" si="17"/>
        <v>0.02</v>
      </c>
    </row>
    <row r="107" spans="1:227" ht="14.4" x14ac:dyDescent="0.3">
      <c r="A107" s="12"/>
      <c r="B107" s="18" t="s">
        <v>46</v>
      </c>
      <c r="C107" s="19"/>
      <c r="D107" s="13"/>
      <c r="E107" s="13"/>
      <c r="F107" s="13"/>
      <c r="G107" s="14"/>
      <c r="H107" s="14"/>
      <c r="I107" s="14"/>
      <c r="J107" s="14"/>
      <c r="K107" s="15"/>
      <c r="L107" s="15"/>
      <c r="M107" s="15"/>
      <c r="N107" s="15"/>
    </row>
    <row r="108" spans="1:227" ht="14.4" x14ac:dyDescent="0.3">
      <c r="A108" s="12"/>
      <c r="B108" s="36" t="s">
        <v>113</v>
      </c>
      <c r="C108" s="19" t="s">
        <v>43</v>
      </c>
      <c r="D108" s="13">
        <v>6</v>
      </c>
      <c r="E108" s="13">
        <v>6.4</v>
      </c>
      <c r="F108" s="13">
        <v>9.4</v>
      </c>
      <c r="G108" s="14">
        <v>120</v>
      </c>
      <c r="H108" s="14">
        <v>240</v>
      </c>
      <c r="I108" s="14">
        <v>28</v>
      </c>
      <c r="J108" s="14">
        <v>180</v>
      </c>
      <c r="K108" s="15">
        <v>0.2</v>
      </c>
      <c r="L108" s="15">
        <v>0.30000000000000004</v>
      </c>
      <c r="M108" s="15">
        <v>17</v>
      </c>
      <c r="N108" s="15">
        <v>0.18</v>
      </c>
    </row>
    <row r="109" spans="1:227" ht="14.4" x14ac:dyDescent="0.3">
      <c r="A109" s="12">
        <v>421</v>
      </c>
      <c r="B109" s="36" t="s">
        <v>114</v>
      </c>
      <c r="C109" s="19" t="s">
        <v>101</v>
      </c>
      <c r="D109" s="13">
        <v>4.0999999999999996</v>
      </c>
      <c r="E109" s="13">
        <v>3.3</v>
      </c>
      <c r="F109" s="13">
        <v>29.9</v>
      </c>
      <c r="G109" s="14">
        <v>165</v>
      </c>
      <c r="H109" s="14">
        <v>8</v>
      </c>
      <c r="I109" s="14">
        <v>6</v>
      </c>
      <c r="J109" s="14">
        <v>37</v>
      </c>
      <c r="K109" s="15">
        <v>0.51</v>
      </c>
      <c r="L109" s="15">
        <v>7.0000000000000007E-2</v>
      </c>
      <c r="M109" s="15">
        <v>0</v>
      </c>
      <c r="N109" s="15">
        <v>3.0000000000000001E-3</v>
      </c>
    </row>
    <row r="110" spans="1:227" ht="14.4" x14ac:dyDescent="0.3">
      <c r="A110" s="12"/>
      <c r="B110" s="37" t="s">
        <v>31</v>
      </c>
      <c r="C110" s="28"/>
      <c r="D110" s="29">
        <f>SUM(D108+D109)</f>
        <v>10.1</v>
      </c>
      <c r="E110" s="29">
        <f t="shared" ref="E110:N110" si="18">SUM(E108+E109)</f>
        <v>9.6999999999999993</v>
      </c>
      <c r="F110" s="29">
        <f t="shared" si="18"/>
        <v>39.299999999999997</v>
      </c>
      <c r="G110" s="30">
        <f t="shared" si="18"/>
        <v>285</v>
      </c>
      <c r="H110" s="30">
        <f t="shared" si="18"/>
        <v>248</v>
      </c>
      <c r="I110" s="30">
        <f t="shared" si="18"/>
        <v>34</v>
      </c>
      <c r="J110" s="30">
        <f t="shared" si="18"/>
        <v>217</v>
      </c>
      <c r="K110" s="31">
        <f t="shared" si="18"/>
        <v>0.71</v>
      </c>
      <c r="L110" s="31">
        <f t="shared" si="18"/>
        <v>0.37000000000000005</v>
      </c>
      <c r="M110" s="31">
        <f t="shared" si="18"/>
        <v>17</v>
      </c>
      <c r="N110" s="31">
        <f t="shared" si="18"/>
        <v>0.183</v>
      </c>
    </row>
    <row r="111" spans="1:227" ht="14.4" x14ac:dyDescent="0.3">
      <c r="A111" s="12"/>
      <c r="B111" s="45" t="s">
        <v>51</v>
      </c>
      <c r="C111" s="39"/>
      <c r="D111" s="39">
        <f t="shared" ref="D111:N111" si="19">D98+D106+D110</f>
        <v>74.81</v>
      </c>
      <c r="E111" s="39">
        <f t="shared" si="19"/>
        <v>49.06</v>
      </c>
      <c r="F111" s="39">
        <f t="shared" si="19"/>
        <v>230.26000000000005</v>
      </c>
      <c r="G111" s="40">
        <f t="shared" si="19"/>
        <v>1699</v>
      </c>
      <c r="H111" s="40">
        <f t="shared" si="19"/>
        <v>412</v>
      </c>
      <c r="I111" s="40">
        <f t="shared" si="19"/>
        <v>286</v>
      </c>
      <c r="J111" s="40">
        <f t="shared" si="19"/>
        <v>760</v>
      </c>
      <c r="K111" s="41">
        <f t="shared" si="19"/>
        <v>13.490000000000002</v>
      </c>
      <c r="L111" s="41">
        <f t="shared" si="19"/>
        <v>1.296</v>
      </c>
      <c r="M111" s="41">
        <f t="shared" si="19"/>
        <v>49.239999999999995</v>
      </c>
      <c r="N111" s="41">
        <f t="shared" si="19"/>
        <v>0.23299999999999998</v>
      </c>
    </row>
    <row r="112" spans="1:227" ht="14.4" x14ac:dyDescent="0.3">
      <c r="A112" s="12"/>
      <c r="B112" s="65" t="s">
        <v>115</v>
      </c>
      <c r="C112" s="19"/>
      <c r="D112" s="13"/>
      <c r="E112" s="13"/>
      <c r="F112" s="13"/>
      <c r="G112" s="14"/>
      <c r="H112" s="14"/>
      <c r="I112" s="14"/>
      <c r="J112" s="14"/>
      <c r="K112" s="15"/>
      <c r="L112" s="15"/>
      <c r="M112" s="15"/>
      <c r="N112" s="15"/>
    </row>
    <row r="113" spans="1:255" ht="14.4" x14ac:dyDescent="0.3">
      <c r="A113" s="12"/>
      <c r="B113" s="17" t="s">
        <v>18</v>
      </c>
      <c r="C113" s="19"/>
      <c r="D113" s="13"/>
      <c r="E113" s="13"/>
      <c r="F113" s="13"/>
      <c r="G113" s="14"/>
      <c r="H113" s="14"/>
      <c r="I113" s="14"/>
      <c r="J113" s="14"/>
      <c r="K113" s="15"/>
      <c r="L113" s="15"/>
      <c r="M113" s="15"/>
      <c r="N113" s="15"/>
    </row>
    <row r="114" spans="1:255" ht="14.4" x14ac:dyDescent="0.3">
      <c r="A114" s="12"/>
      <c r="B114" s="18" t="s">
        <v>19</v>
      </c>
      <c r="C114" s="19"/>
      <c r="D114" s="13"/>
      <c r="E114" s="13"/>
      <c r="F114" s="13"/>
      <c r="G114" s="14"/>
      <c r="H114" s="14"/>
      <c r="I114" s="14"/>
      <c r="J114" s="14"/>
      <c r="K114" s="15"/>
      <c r="L114" s="15"/>
      <c r="M114" s="15"/>
      <c r="N114" s="15"/>
    </row>
    <row r="115" spans="1:255" ht="14.4" x14ac:dyDescent="0.3">
      <c r="A115" s="20">
        <v>14</v>
      </c>
      <c r="B115" s="21" t="s">
        <v>53</v>
      </c>
      <c r="C115" s="22" t="s">
        <v>21</v>
      </c>
      <c r="D115" s="23">
        <v>0.1</v>
      </c>
      <c r="E115" s="23">
        <v>7.3</v>
      </c>
      <c r="F115" s="23">
        <v>0.1</v>
      </c>
      <c r="G115" s="24">
        <v>66</v>
      </c>
      <c r="H115" s="24">
        <v>2</v>
      </c>
      <c r="I115" s="24">
        <v>0</v>
      </c>
      <c r="J115" s="24">
        <v>3</v>
      </c>
      <c r="K115" s="25">
        <v>0.02</v>
      </c>
      <c r="L115" s="25">
        <v>0.01</v>
      </c>
      <c r="M115" s="25">
        <v>0</v>
      </c>
      <c r="N115" s="25">
        <v>0.04</v>
      </c>
    </row>
    <row r="116" spans="1:255" ht="14.4" x14ac:dyDescent="0.3">
      <c r="A116" s="20">
        <v>182</v>
      </c>
      <c r="B116" s="33" t="s">
        <v>116</v>
      </c>
      <c r="C116" s="22" t="s">
        <v>58</v>
      </c>
      <c r="D116" s="23">
        <v>6.4</v>
      </c>
      <c r="E116" s="23">
        <v>7.6</v>
      </c>
      <c r="F116" s="23">
        <v>28.3</v>
      </c>
      <c r="G116" s="24">
        <v>207</v>
      </c>
      <c r="H116" s="24">
        <v>155</v>
      </c>
      <c r="I116" s="24">
        <v>38</v>
      </c>
      <c r="J116" s="24">
        <v>170</v>
      </c>
      <c r="K116" s="25">
        <v>0.8</v>
      </c>
      <c r="L116" s="25">
        <v>0.1</v>
      </c>
      <c r="M116" s="25">
        <v>1.6</v>
      </c>
      <c r="N116" s="25">
        <v>0</v>
      </c>
    </row>
    <row r="117" spans="1:255" ht="14.4" x14ac:dyDescent="0.3">
      <c r="A117" s="20">
        <v>338</v>
      </c>
      <c r="B117" s="33" t="s">
        <v>117</v>
      </c>
      <c r="C117" s="22" t="s">
        <v>118</v>
      </c>
      <c r="D117" s="23">
        <v>0.8</v>
      </c>
      <c r="E117" s="23">
        <v>0.60000000000000009</v>
      </c>
      <c r="F117" s="23">
        <v>20.100000000000001</v>
      </c>
      <c r="G117" s="24">
        <v>90</v>
      </c>
      <c r="H117" s="24">
        <v>89</v>
      </c>
      <c r="I117" s="24">
        <v>23</v>
      </c>
      <c r="J117" s="24">
        <v>31</v>
      </c>
      <c r="K117" s="25">
        <v>4.5</v>
      </c>
      <c r="L117" s="25">
        <v>0</v>
      </c>
      <c r="M117" s="25">
        <v>9.8000000000000007</v>
      </c>
      <c r="N117" s="25">
        <v>0</v>
      </c>
    </row>
    <row r="118" spans="1:255" ht="14.4" x14ac:dyDescent="0.3">
      <c r="A118" s="12">
        <v>382</v>
      </c>
      <c r="B118" s="36" t="s">
        <v>90</v>
      </c>
      <c r="C118" s="58" t="s">
        <v>43</v>
      </c>
      <c r="D118" s="13">
        <v>3.6</v>
      </c>
      <c r="E118" s="13">
        <v>3</v>
      </c>
      <c r="F118" s="13">
        <v>20.8</v>
      </c>
      <c r="G118" s="14">
        <v>124</v>
      </c>
      <c r="H118" s="14">
        <v>124</v>
      </c>
      <c r="I118" s="14">
        <v>27</v>
      </c>
      <c r="J118" s="14">
        <v>109</v>
      </c>
      <c r="K118" s="15">
        <v>0.8</v>
      </c>
      <c r="L118" s="15">
        <v>0.04</v>
      </c>
      <c r="M118" s="15">
        <v>1.3</v>
      </c>
      <c r="N118" s="15">
        <v>0.02</v>
      </c>
    </row>
    <row r="119" spans="1:255" ht="14.4" x14ac:dyDescent="0.3">
      <c r="A119" s="12"/>
      <c r="B119" s="36" t="s">
        <v>119</v>
      </c>
      <c r="C119" s="19" t="s">
        <v>56</v>
      </c>
      <c r="D119" s="13">
        <v>1.4</v>
      </c>
      <c r="E119" s="13">
        <v>0.5</v>
      </c>
      <c r="F119" s="13">
        <v>10</v>
      </c>
      <c r="G119" s="14">
        <v>48</v>
      </c>
      <c r="H119" s="14">
        <v>0</v>
      </c>
      <c r="I119" s="14">
        <v>0</v>
      </c>
      <c r="J119" s="14">
        <v>0</v>
      </c>
      <c r="K119" s="15">
        <v>0</v>
      </c>
      <c r="L119" s="15">
        <v>0</v>
      </c>
      <c r="M119" s="15">
        <v>0</v>
      </c>
      <c r="N119" s="15">
        <v>0</v>
      </c>
    </row>
    <row r="120" spans="1:255" ht="14.4" x14ac:dyDescent="0.3">
      <c r="A120" s="12"/>
      <c r="B120" s="37" t="s">
        <v>31</v>
      </c>
      <c r="C120" s="28"/>
      <c r="D120" s="29">
        <f>SUM(D115:D119)</f>
        <v>12.3</v>
      </c>
      <c r="E120" s="29">
        <f t="shared" ref="E120:N120" si="20">SUM(E115:E119)</f>
        <v>19</v>
      </c>
      <c r="F120" s="29">
        <f t="shared" si="20"/>
        <v>79.3</v>
      </c>
      <c r="G120" s="30">
        <f t="shared" si="20"/>
        <v>535</v>
      </c>
      <c r="H120" s="30">
        <f t="shared" si="20"/>
        <v>370</v>
      </c>
      <c r="I120" s="30">
        <f t="shared" si="20"/>
        <v>88</v>
      </c>
      <c r="J120" s="30">
        <f t="shared" si="20"/>
        <v>313</v>
      </c>
      <c r="K120" s="31">
        <f t="shared" si="20"/>
        <v>6.12</v>
      </c>
      <c r="L120" s="31">
        <f t="shared" si="20"/>
        <v>0.15</v>
      </c>
      <c r="M120" s="31">
        <f t="shared" si="20"/>
        <v>12.700000000000001</v>
      </c>
      <c r="N120" s="31">
        <f t="shared" si="20"/>
        <v>0.06</v>
      </c>
    </row>
    <row r="121" spans="1:255" ht="14.4" x14ac:dyDescent="0.3">
      <c r="A121" s="12"/>
      <c r="B121" s="18" t="s">
        <v>32</v>
      </c>
      <c r="C121" s="19"/>
      <c r="D121" s="13"/>
      <c r="E121" s="13"/>
      <c r="F121" s="13"/>
      <c r="G121" s="14"/>
      <c r="H121" s="14"/>
      <c r="I121" s="14"/>
      <c r="J121" s="14"/>
      <c r="K121" s="15"/>
      <c r="L121" s="15"/>
      <c r="M121" s="15"/>
      <c r="N121" s="15"/>
    </row>
    <row r="122" spans="1:255" ht="14.4" x14ac:dyDescent="0.3">
      <c r="A122" s="20" t="s">
        <v>33</v>
      </c>
      <c r="B122" s="32" t="s">
        <v>34</v>
      </c>
      <c r="C122" s="22" t="s">
        <v>35</v>
      </c>
      <c r="D122" s="23">
        <v>6.1</v>
      </c>
      <c r="E122" s="23">
        <v>6.3</v>
      </c>
      <c r="F122" s="23">
        <v>22.8</v>
      </c>
      <c r="G122" s="24">
        <v>173</v>
      </c>
      <c r="H122" s="24">
        <v>120</v>
      </c>
      <c r="I122" s="24">
        <v>16</v>
      </c>
      <c r="J122" s="24">
        <v>91</v>
      </c>
      <c r="K122" s="25">
        <v>1</v>
      </c>
      <c r="L122" s="25">
        <v>0.24</v>
      </c>
      <c r="M122" s="25">
        <v>10.1</v>
      </c>
      <c r="N122" s="25">
        <v>0.02</v>
      </c>
    </row>
    <row r="123" spans="1:255" ht="14.4" x14ac:dyDescent="0.3">
      <c r="A123" s="20">
        <v>260</v>
      </c>
      <c r="B123" s="33" t="s">
        <v>36</v>
      </c>
      <c r="C123" s="22" t="s">
        <v>37</v>
      </c>
      <c r="D123" s="23">
        <v>8.1999999999999993</v>
      </c>
      <c r="E123" s="23">
        <v>8.6</v>
      </c>
      <c r="F123" s="23">
        <v>2.8</v>
      </c>
      <c r="G123" s="24">
        <v>121</v>
      </c>
      <c r="H123" s="24">
        <v>16</v>
      </c>
      <c r="I123" s="24">
        <v>15</v>
      </c>
      <c r="J123" s="24">
        <v>23</v>
      </c>
      <c r="K123" s="25">
        <v>0.97</v>
      </c>
      <c r="L123" s="25">
        <v>0.02</v>
      </c>
      <c r="M123" s="25">
        <v>0.62</v>
      </c>
      <c r="N123" s="25">
        <v>0.01</v>
      </c>
    </row>
    <row r="124" spans="1:255" ht="14.4" x14ac:dyDescent="0.3">
      <c r="A124" s="12">
        <v>309</v>
      </c>
      <c r="B124" s="36" t="s">
        <v>66</v>
      </c>
      <c r="C124" s="42" t="s">
        <v>39</v>
      </c>
      <c r="D124" s="13">
        <v>5.4</v>
      </c>
      <c r="E124" s="13">
        <v>4.9000000000000004</v>
      </c>
      <c r="F124" s="13">
        <v>27.9</v>
      </c>
      <c r="G124" s="14">
        <v>178</v>
      </c>
      <c r="H124" s="14">
        <v>6</v>
      </c>
      <c r="I124" s="14">
        <v>8</v>
      </c>
      <c r="J124" s="14">
        <v>35</v>
      </c>
      <c r="K124" s="15">
        <v>0.76</v>
      </c>
      <c r="L124" s="15">
        <v>0.05</v>
      </c>
      <c r="M124" s="15">
        <v>0</v>
      </c>
      <c r="N124" s="15">
        <v>0.02</v>
      </c>
    </row>
    <row r="125" spans="1:255" ht="14.4" x14ac:dyDescent="0.3">
      <c r="A125" s="20">
        <v>71</v>
      </c>
      <c r="B125" s="21" t="s">
        <v>40</v>
      </c>
      <c r="C125" s="22" t="s">
        <v>96</v>
      </c>
      <c r="D125" s="23">
        <v>0.7</v>
      </c>
      <c r="E125" s="23">
        <v>0.1</v>
      </c>
      <c r="F125" s="23">
        <v>2.2999999999999998</v>
      </c>
      <c r="G125" s="24">
        <v>13</v>
      </c>
      <c r="H125" s="24">
        <v>8</v>
      </c>
      <c r="I125" s="24">
        <v>12</v>
      </c>
      <c r="J125" s="24">
        <v>16</v>
      </c>
      <c r="K125" s="25">
        <v>0.54</v>
      </c>
      <c r="L125" s="25">
        <v>0.04</v>
      </c>
      <c r="M125" s="25">
        <v>15</v>
      </c>
      <c r="N125" s="25">
        <v>0</v>
      </c>
    </row>
    <row r="126" spans="1:255" s="66" customFormat="1" ht="14.4" x14ac:dyDescent="0.3">
      <c r="A126" s="20" t="s">
        <v>120</v>
      </c>
      <c r="B126" s="44" t="s">
        <v>121</v>
      </c>
      <c r="C126" s="22" t="s">
        <v>43</v>
      </c>
      <c r="D126" s="23">
        <v>0</v>
      </c>
      <c r="E126" s="13">
        <v>0</v>
      </c>
      <c r="F126" s="13">
        <v>28</v>
      </c>
      <c r="G126" s="14">
        <v>112</v>
      </c>
      <c r="H126" s="14">
        <v>3</v>
      </c>
      <c r="I126" s="14">
        <v>0</v>
      </c>
      <c r="J126" s="14">
        <v>6</v>
      </c>
      <c r="K126" s="15">
        <v>0</v>
      </c>
      <c r="L126" s="15">
        <v>0</v>
      </c>
      <c r="M126" s="15">
        <v>7.6</v>
      </c>
      <c r="N126" s="15">
        <v>0</v>
      </c>
      <c r="HR126" s="67"/>
      <c r="HS126" s="67"/>
      <c r="HT126" s="67"/>
      <c r="HU126" s="67"/>
      <c r="HV126" s="67"/>
      <c r="HW126" s="67"/>
      <c r="HX126" s="67"/>
      <c r="HY126" s="67"/>
      <c r="HZ126" s="67"/>
      <c r="IA126" s="67"/>
      <c r="IB126" s="67"/>
      <c r="IC126" s="67"/>
      <c r="ID126" s="67"/>
      <c r="IE126" s="67"/>
      <c r="IF126" s="67"/>
      <c r="IG126" s="67"/>
      <c r="IH126" s="67"/>
      <c r="II126" s="67"/>
      <c r="IJ126" s="67"/>
      <c r="IK126" s="67"/>
      <c r="IL126" s="67"/>
      <c r="IM126" s="67"/>
      <c r="IN126" s="67"/>
      <c r="IO126" s="67"/>
      <c r="IP126" s="67"/>
      <c r="IQ126" s="67"/>
      <c r="IR126" s="67"/>
      <c r="IS126" s="67"/>
      <c r="IT126" s="67"/>
      <c r="IU126" s="67"/>
    </row>
    <row r="127" spans="1:255" ht="26.4" x14ac:dyDescent="0.3">
      <c r="A127" s="12"/>
      <c r="B127" s="36" t="s">
        <v>122</v>
      </c>
      <c r="C127" s="19" t="s">
        <v>45</v>
      </c>
      <c r="D127" s="13">
        <v>4.25</v>
      </c>
      <c r="E127" s="13">
        <v>1.175</v>
      </c>
      <c r="F127" s="13">
        <v>28.3</v>
      </c>
      <c r="G127" s="14">
        <v>137</v>
      </c>
      <c r="H127" s="14">
        <v>18</v>
      </c>
      <c r="I127" s="14">
        <v>0</v>
      </c>
      <c r="J127" s="14">
        <v>0</v>
      </c>
      <c r="K127" s="15">
        <v>0.98</v>
      </c>
      <c r="L127" s="15">
        <v>0.09</v>
      </c>
      <c r="M127" s="15">
        <v>0</v>
      </c>
      <c r="N127" s="15">
        <v>0</v>
      </c>
    </row>
    <row r="128" spans="1:255" ht="14.4" x14ac:dyDescent="0.3">
      <c r="A128" s="12"/>
      <c r="B128" s="37" t="s">
        <v>31</v>
      </c>
      <c r="C128" s="28"/>
      <c r="D128" s="29">
        <f>SUM(D122:D127)</f>
        <v>24.65</v>
      </c>
      <c r="E128" s="29">
        <f t="shared" ref="E128:N128" si="21">SUM(E122:E127)</f>
        <v>21.074999999999999</v>
      </c>
      <c r="F128" s="29">
        <f t="shared" si="21"/>
        <v>112.1</v>
      </c>
      <c r="G128" s="30">
        <f t="shared" si="21"/>
        <v>734</v>
      </c>
      <c r="H128" s="30">
        <f t="shared" si="21"/>
        <v>171</v>
      </c>
      <c r="I128" s="30">
        <f t="shared" si="21"/>
        <v>51</v>
      </c>
      <c r="J128" s="30">
        <f t="shared" si="21"/>
        <v>171</v>
      </c>
      <c r="K128" s="31">
        <f t="shared" si="21"/>
        <v>4.25</v>
      </c>
      <c r="L128" s="31">
        <f t="shared" si="21"/>
        <v>0.43999999999999995</v>
      </c>
      <c r="M128" s="31">
        <f t="shared" si="21"/>
        <v>33.32</v>
      </c>
      <c r="N128" s="31">
        <f t="shared" si="21"/>
        <v>0.05</v>
      </c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</row>
    <row r="129" spans="1:227" ht="14.4" x14ac:dyDescent="0.3">
      <c r="A129" s="12"/>
      <c r="B129" s="18" t="s">
        <v>46</v>
      </c>
      <c r="C129" s="19"/>
      <c r="D129" s="13"/>
      <c r="E129" s="13"/>
      <c r="F129" s="13"/>
      <c r="G129" s="14"/>
      <c r="H129" s="14"/>
      <c r="I129" s="14"/>
      <c r="J129" s="14"/>
      <c r="K129" s="15"/>
      <c r="L129" s="15"/>
      <c r="M129" s="15"/>
      <c r="N129" s="15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</row>
    <row r="130" spans="1:227" ht="14.4" x14ac:dyDescent="0.3">
      <c r="A130" s="20">
        <v>386</v>
      </c>
      <c r="B130" s="21" t="s">
        <v>82</v>
      </c>
      <c r="C130" s="22" t="s">
        <v>43</v>
      </c>
      <c r="D130" s="23">
        <v>5.6</v>
      </c>
      <c r="E130" s="23">
        <v>5</v>
      </c>
      <c r="F130" s="23">
        <v>22</v>
      </c>
      <c r="G130" s="24">
        <v>156</v>
      </c>
      <c r="H130" s="24">
        <v>242</v>
      </c>
      <c r="I130" s="24">
        <v>30</v>
      </c>
      <c r="J130" s="24">
        <v>188</v>
      </c>
      <c r="K130" s="25">
        <v>0.2</v>
      </c>
      <c r="L130" s="25">
        <v>0.06</v>
      </c>
      <c r="M130" s="25">
        <v>1.8</v>
      </c>
      <c r="N130" s="25">
        <v>0.04</v>
      </c>
    </row>
    <row r="131" spans="1:227" ht="14.4" x14ac:dyDescent="0.3">
      <c r="A131" s="12" t="s">
        <v>123</v>
      </c>
      <c r="B131" s="36" t="s">
        <v>124</v>
      </c>
      <c r="C131" s="19" t="s">
        <v>125</v>
      </c>
      <c r="D131" s="13">
        <v>18.5</v>
      </c>
      <c r="E131" s="13">
        <v>13.5</v>
      </c>
      <c r="F131" s="13">
        <v>33.1</v>
      </c>
      <c r="G131" s="14">
        <v>328</v>
      </c>
      <c r="H131" s="14">
        <v>64</v>
      </c>
      <c r="I131" s="14">
        <v>23</v>
      </c>
      <c r="J131" s="14">
        <v>250</v>
      </c>
      <c r="K131" s="15">
        <v>2.6</v>
      </c>
      <c r="L131" s="15">
        <v>0.14000000000000001</v>
      </c>
      <c r="M131" s="15">
        <v>0.1</v>
      </c>
      <c r="N131" s="15">
        <v>0.2</v>
      </c>
    </row>
    <row r="132" spans="1:227" ht="14.4" x14ac:dyDescent="0.3">
      <c r="A132" s="12"/>
      <c r="B132" s="37" t="s">
        <v>31</v>
      </c>
      <c r="C132" s="28"/>
      <c r="D132" s="29">
        <f>SUM(D130:D131)</f>
        <v>24.1</v>
      </c>
      <c r="E132" s="29">
        <f t="shared" ref="E132:N132" si="22">SUM(E130:E131)</f>
        <v>18.5</v>
      </c>
      <c r="F132" s="29">
        <f t="shared" si="22"/>
        <v>55.1</v>
      </c>
      <c r="G132" s="30">
        <f t="shared" si="22"/>
        <v>484</v>
      </c>
      <c r="H132" s="30">
        <f t="shared" si="22"/>
        <v>306</v>
      </c>
      <c r="I132" s="30">
        <f t="shared" si="22"/>
        <v>53</v>
      </c>
      <c r="J132" s="30">
        <f t="shared" si="22"/>
        <v>438</v>
      </c>
      <c r="K132" s="31">
        <f t="shared" si="22"/>
        <v>2.8000000000000003</v>
      </c>
      <c r="L132" s="31">
        <f t="shared" si="22"/>
        <v>0.2</v>
      </c>
      <c r="M132" s="31">
        <f t="shared" si="22"/>
        <v>1.9000000000000001</v>
      </c>
      <c r="N132" s="31">
        <f t="shared" si="22"/>
        <v>0.24000000000000002</v>
      </c>
    </row>
    <row r="133" spans="1:227" ht="14.4" x14ac:dyDescent="0.3">
      <c r="A133" s="12"/>
      <c r="B133" s="38" t="s">
        <v>51</v>
      </c>
      <c r="C133" s="39"/>
      <c r="D133" s="39">
        <f>D120+D128+D132</f>
        <v>61.050000000000004</v>
      </c>
      <c r="E133" s="39">
        <f t="shared" ref="E133:N133" si="23">E120+E128+E132</f>
        <v>58.575000000000003</v>
      </c>
      <c r="F133" s="39">
        <f t="shared" si="23"/>
        <v>246.49999999999997</v>
      </c>
      <c r="G133" s="40">
        <f t="shared" si="23"/>
        <v>1753</v>
      </c>
      <c r="H133" s="40">
        <f t="shared" si="23"/>
        <v>847</v>
      </c>
      <c r="I133" s="40">
        <f t="shared" si="23"/>
        <v>192</v>
      </c>
      <c r="J133" s="40">
        <f t="shared" si="23"/>
        <v>922</v>
      </c>
      <c r="K133" s="41">
        <f t="shared" si="23"/>
        <v>13.170000000000002</v>
      </c>
      <c r="L133" s="41">
        <f t="shared" si="23"/>
        <v>0.79</v>
      </c>
      <c r="M133" s="41">
        <f t="shared" si="23"/>
        <v>47.92</v>
      </c>
      <c r="N133" s="41">
        <f t="shared" si="23"/>
        <v>0.35000000000000003</v>
      </c>
    </row>
    <row r="134" spans="1:227" ht="14.4" x14ac:dyDescent="0.3">
      <c r="A134" s="12"/>
      <c r="B134" s="17" t="s">
        <v>52</v>
      </c>
      <c r="C134" s="19"/>
      <c r="D134" s="13"/>
      <c r="E134" s="13"/>
      <c r="F134" s="13"/>
      <c r="G134" s="14"/>
      <c r="H134" s="14"/>
      <c r="I134" s="14"/>
      <c r="J134" s="14"/>
      <c r="K134" s="15"/>
      <c r="L134" s="15"/>
      <c r="M134" s="15"/>
      <c r="N134" s="15"/>
    </row>
    <row r="135" spans="1:227" ht="14.4" x14ac:dyDescent="0.3">
      <c r="A135" s="12"/>
      <c r="B135" s="18" t="s">
        <v>19</v>
      </c>
      <c r="C135" s="19"/>
      <c r="D135" s="13"/>
      <c r="E135" s="13"/>
      <c r="F135" s="13"/>
      <c r="G135" s="14"/>
      <c r="H135" s="14"/>
      <c r="I135" s="14"/>
      <c r="J135" s="14"/>
      <c r="K135" s="15"/>
      <c r="L135" s="15"/>
      <c r="M135" s="15"/>
      <c r="N135" s="15"/>
    </row>
    <row r="136" spans="1:227" ht="14.4" x14ac:dyDescent="0.3">
      <c r="A136" s="20">
        <v>14</v>
      </c>
      <c r="B136" s="21" t="s">
        <v>20</v>
      </c>
      <c r="C136" s="22" t="s">
        <v>21</v>
      </c>
      <c r="D136" s="23">
        <v>0.1</v>
      </c>
      <c r="E136" s="23">
        <v>6.2</v>
      </c>
      <c r="F136" s="23">
        <v>2.2000000000000002</v>
      </c>
      <c r="G136" s="24">
        <v>65</v>
      </c>
      <c r="H136" s="24">
        <v>0</v>
      </c>
      <c r="I136" s="24">
        <v>0</v>
      </c>
      <c r="J136" s="24">
        <v>0</v>
      </c>
      <c r="K136" s="25">
        <v>0</v>
      </c>
      <c r="L136" s="25">
        <v>0</v>
      </c>
      <c r="M136" s="25">
        <v>0</v>
      </c>
      <c r="N136" s="25">
        <v>0</v>
      </c>
    </row>
    <row r="137" spans="1:227" ht="14.4" x14ac:dyDescent="0.3">
      <c r="A137" s="20">
        <v>223</v>
      </c>
      <c r="B137" s="43" t="s">
        <v>126</v>
      </c>
      <c r="C137" s="22" t="s">
        <v>127</v>
      </c>
      <c r="D137" s="23">
        <v>25.4</v>
      </c>
      <c r="E137" s="23">
        <v>19.7</v>
      </c>
      <c r="F137" s="23">
        <v>35.799999999999997</v>
      </c>
      <c r="G137" s="24">
        <v>422</v>
      </c>
      <c r="H137" s="24">
        <v>292</v>
      </c>
      <c r="I137" s="24">
        <v>41</v>
      </c>
      <c r="J137" s="24">
        <v>363</v>
      </c>
      <c r="K137" s="25">
        <v>1.02</v>
      </c>
      <c r="L137" s="25">
        <v>0.09</v>
      </c>
      <c r="M137" s="25">
        <v>0.49</v>
      </c>
      <c r="N137" s="25">
        <v>7.0000000000000007E-2</v>
      </c>
    </row>
    <row r="138" spans="1:227" ht="14.4" x14ac:dyDescent="0.3">
      <c r="A138" s="20">
        <v>338</v>
      </c>
      <c r="B138" s="21" t="s">
        <v>25</v>
      </c>
      <c r="C138" s="22" t="s">
        <v>26</v>
      </c>
      <c r="D138" s="23">
        <v>0.5</v>
      </c>
      <c r="E138" s="13">
        <v>0.5</v>
      </c>
      <c r="F138" s="13">
        <v>12.7</v>
      </c>
      <c r="G138" s="14">
        <v>58</v>
      </c>
      <c r="H138" s="14">
        <v>21</v>
      </c>
      <c r="I138" s="14">
        <v>12</v>
      </c>
      <c r="J138" s="14">
        <v>14</v>
      </c>
      <c r="K138" s="15">
        <v>2.9</v>
      </c>
      <c r="L138" s="15">
        <v>0</v>
      </c>
      <c r="M138" s="15">
        <v>13</v>
      </c>
      <c r="N138" s="15">
        <v>0</v>
      </c>
    </row>
    <row r="139" spans="1:227" ht="14.4" x14ac:dyDescent="0.3">
      <c r="A139" s="20">
        <v>376</v>
      </c>
      <c r="B139" s="21" t="s">
        <v>97</v>
      </c>
      <c r="C139" s="22" t="s">
        <v>43</v>
      </c>
      <c r="D139" s="13">
        <v>0.2</v>
      </c>
      <c r="E139" s="13">
        <v>0.1</v>
      </c>
      <c r="F139" s="13">
        <v>10.1</v>
      </c>
      <c r="G139" s="14">
        <v>41</v>
      </c>
      <c r="H139" s="14">
        <v>5</v>
      </c>
      <c r="I139" s="14">
        <v>4</v>
      </c>
      <c r="J139" s="14">
        <v>8</v>
      </c>
      <c r="K139" s="15">
        <v>0.9</v>
      </c>
      <c r="L139" s="15">
        <v>0</v>
      </c>
      <c r="M139" s="15">
        <v>0.1</v>
      </c>
      <c r="N139" s="15">
        <v>0</v>
      </c>
      <c r="HR139" s="26"/>
      <c r="HS139" s="26"/>
    </row>
    <row r="140" spans="1:227" ht="14.4" x14ac:dyDescent="0.3">
      <c r="A140" s="12"/>
      <c r="B140" s="36" t="s">
        <v>119</v>
      </c>
      <c r="C140" s="19" t="s">
        <v>56</v>
      </c>
      <c r="D140" s="13">
        <v>1.4</v>
      </c>
      <c r="E140" s="13">
        <v>0.5</v>
      </c>
      <c r="F140" s="13">
        <v>10</v>
      </c>
      <c r="G140" s="14">
        <v>48</v>
      </c>
      <c r="H140" s="14">
        <v>0</v>
      </c>
      <c r="I140" s="14">
        <v>0</v>
      </c>
      <c r="J140" s="14">
        <v>0</v>
      </c>
      <c r="K140" s="15">
        <v>0</v>
      </c>
      <c r="L140" s="15">
        <v>0</v>
      </c>
      <c r="M140" s="15">
        <v>0</v>
      </c>
      <c r="N140" s="15">
        <v>0</v>
      </c>
    </row>
    <row r="141" spans="1:227" ht="14.4" x14ac:dyDescent="0.3">
      <c r="A141" s="12"/>
      <c r="B141" s="37" t="s">
        <v>31</v>
      </c>
      <c r="C141" s="28"/>
      <c r="D141" s="29">
        <f>SUM(D136:D140)</f>
        <v>27.599999999999998</v>
      </c>
      <c r="E141" s="29">
        <f t="shared" ref="E141:N141" si="24">SUM(E136:E140)</f>
        <v>27</v>
      </c>
      <c r="F141" s="29">
        <f t="shared" si="24"/>
        <v>70.800000000000011</v>
      </c>
      <c r="G141" s="30">
        <f t="shared" si="24"/>
        <v>634</v>
      </c>
      <c r="H141" s="30">
        <f t="shared" si="24"/>
        <v>318</v>
      </c>
      <c r="I141" s="30">
        <f t="shared" si="24"/>
        <v>57</v>
      </c>
      <c r="J141" s="30">
        <f t="shared" si="24"/>
        <v>385</v>
      </c>
      <c r="K141" s="31">
        <f t="shared" si="24"/>
        <v>4.82</v>
      </c>
      <c r="L141" s="31">
        <f t="shared" si="24"/>
        <v>0.09</v>
      </c>
      <c r="M141" s="31">
        <f t="shared" si="24"/>
        <v>13.59</v>
      </c>
      <c r="N141" s="31">
        <f t="shared" si="24"/>
        <v>7.0000000000000007E-2</v>
      </c>
    </row>
    <row r="142" spans="1:227" ht="14.4" x14ac:dyDescent="0.3">
      <c r="A142" s="12"/>
      <c r="B142" s="18" t="s">
        <v>32</v>
      </c>
      <c r="C142" s="19"/>
      <c r="D142" s="13"/>
      <c r="E142" s="13"/>
      <c r="F142" s="13"/>
      <c r="G142" s="14"/>
      <c r="H142" s="14"/>
      <c r="I142" s="14"/>
      <c r="J142" s="14"/>
      <c r="K142" s="15"/>
      <c r="L142" s="15"/>
      <c r="M142" s="15"/>
      <c r="N142" s="15"/>
    </row>
    <row r="143" spans="1:227" ht="14.4" x14ac:dyDescent="0.3">
      <c r="A143" s="20">
        <v>112</v>
      </c>
      <c r="B143" s="32" t="s">
        <v>91</v>
      </c>
      <c r="C143" s="22" t="s">
        <v>64</v>
      </c>
      <c r="D143" s="23">
        <v>4.8</v>
      </c>
      <c r="E143" s="23">
        <v>4</v>
      </c>
      <c r="F143" s="23">
        <v>14</v>
      </c>
      <c r="G143" s="24">
        <v>111</v>
      </c>
      <c r="H143" s="24">
        <v>9</v>
      </c>
      <c r="I143" s="24">
        <v>18</v>
      </c>
      <c r="J143" s="24">
        <v>73</v>
      </c>
      <c r="K143" s="25">
        <v>1</v>
      </c>
      <c r="L143" s="25">
        <v>0.1</v>
      </c>
      <c r="M143" s="25">
        <v>5.2</v>
      </c>
      <c r="N143" s="25">
        <v>0</v>
      </c>
    </row>
    <row r="144" spans="1:227" ht="14.4" x14ac:dyDescent="0.3">
      <c r="A144" s="20">
        <v>265</v>
      </c>
      <c r="B144" s="32" t="s">
        <v>128</v>
      </c>
      <c r="C144" s="22" t="s">
        <v>43</v>
      </c>
      <c r="D144" s="23">
        <v>12.7</v>
      </c>
      <c r="E144" s="23">
        <v>12.8</v>
      </c>
      <c r="F144" s="23">
        <v>36</v>
      </c>
      <c r="G144" s="24">
        <v>309</v>
      </c>
      <c r="H144" s="24">
        <v>9</v>
      </c>
      <c r="I144" s="24">
        <v>42</v>
      </c>
      <c r="J144" s="24">
        <v>189</v>
      </c>
      <c r="K144" s="25">
        <v>1.61</v>
      </c>
      <c r="L144" s="25">
        <v>0.08</v>
      </c>
      <c r="M144" s="25">
        <v>0.72</v>
      </c>
      <c r="N144" s="25">
        <v>0</v>
      </c>
    </row>
    <row r="145" spans="1:227" ht="14.4" x14ac:dyDescent="0.3">
      <c r="A145" s="12">
        <v>71</v>
      </c>
      <c r="B145" s="43" t="s">
        <v>67</v>
      </c>
      <c r="C145" s="22" t="s">
        <v>96</v>
      </c>
      <c r="D145" s="23">
        <v>0.5</v>
      </c>
      <c r="E145" s="23">
        <v>0</v>
      </c>
      <c r="F145" s="13">
        <v>1.5</v>
      </c>
      <c r="G145" s="14">
        <v>8</v>
      </c>
      <c r="H145" s="14">
        <v>14</v>
      </c>
      <c r="I145" s="14">
        <v>8</v>
      </c>
      <c r="J145" s="14">
        <v>25</v>
      </c>
      <c r="K145" s="15">
        <v>0.36</v>
      </c>
      <c r="L145" s="15">
        <v>0.02</v>
      </c>
      <c r="M145" s="15">
        <v>6</v>
      </c>
      <c r="N145" s="15">
        <v>0</v>
      </c>
    </row>
    <row r="146" spans="1:227" ht="14.4" x14ac:dyDescent="0.3">
      <c r="A146" s="12">
        <v>348</v>
      </c>
      <c r="B146" s="32" t="s">
        <v>69</v>
      </c>
      <c r="C146" s="19" t="s">
        <v>43</v>
      </c>
      <c r="D146" s="13">
        <v>1</v>
      </c>
      <c r="E146" s="13">
        <v>0</v>
      </c>
      <c r="F146" s="13">
        <v>13.2</v>
      </c>
      <c r="G146" s="14">
        <v>86</v>
      </c>
      <c r="H146" s="14">
        <v>33</v>
      </c>
      <c r="I146" s="14">
        <v>21</v>
      </c>
      <c r="J146" s="14">
        <v>29</v>
      </c>
      <c r="K146" s="15">
        <v>0.69</v>
      </c>
      <c r="L146" s="15">
        <v>0.02</v>
      </c>
      <c r="M146" s="15">
        <v>0.89</v>
      </c>
      <c r="N146" s="15">
        <v>0</v>
      </c>
    </row>
    <row r="147" spans="1:227" ht="26.4" x14ac:dyDescent="0.3">
      <c r="A147" s="12"/>
      <c r="B147" s="36" t="s">
        <v>122</v>
      </c>
      <c r="C147" s="19" t="s">
        <v>81</v>
      </c>
      <c r="D147" s="13">
        <v>3.9000000000000004</v>
      </c>
      <c r="E147" s="13">
        <v>1.05</v>
      </c>
      <c r="F147" s="13">
        <v>25.8</v>
      </c>
      <c r="G147" s="14">
        <v>125</v>
      </c>
      <c r="H147" s="14">
        <v>18</v>
      </c>
      <c r="I147" s="14">
        <v>0</v>
      </c>
      <c r="J147" s="14">
        <v>0</v>
      </c>
      <c r="K147" s="15">
        <v>0.98</v>
      </c>
      <c r="L147" s="15">
        <v>0.09</v>
      </c>
      <c r="M147" s="15">
        <v>0</v>
      </c>
      <c r="N147" s="15">
        <v>0</v>
      </c>
    </row>
    <row r="148" spans="1:227" ht="14.4" x14ac:dyDescent="0.3">
      <c r="A148" s="12"/>
      <c r="B148" s="37" t="s">
        <v>31</v>
      </c>
      <c r="C148" s="28"/>
      <c r="D148" s="29">
        <f t="shared" ref="D148:N148" si="25">SUM(D143:D147)</f>
        <v>22.9</v>
      </c>
      <c r="E148" s="29">
        <f t="shared" si="25"/>
        <v>17.850000000000001</v>
      </c>
      <c r="F148" s="29">
        <f t="shared" si="25"/>
        <v>90.5</v>
      </c>
      <c r="G148" s="30">
        <f t="shared" si="25"/>
        <v>639</v>
      </c>
      <c r="H148" s="30">
        <f t="shared" si="25"/>
        <v>83</v>
      </c>
      <c r="I148" s="30">
        <f t="shared" si="25"/>
        <v>89</v>
      </c>
      <c r="J148" s="30">
        <f t="shared" si="25"/>
        <v>316</v>
      </c>
      <c r="K148" s="31">
        <f t="shared" si="25"/>
        <v>4.6400000000000006</v>
      </c>
      <c r="L148" s="31">
        <f t="shared" si="25"/>
        <v>0.30999999999999994</v>
      </c>
      <c r="M148" s="31">
        <f t="shared" si="25"/>
        <v>12.81</v>
      </c>
      <c r="N148" s="31">
        <f t="shared" si="25"/>
        <v>0</v>
      </c>
    </row>
    <row r="149" spans="1:227" ht="14.4" x14ac:dyDescent="0.3">
      <c r="A149" s="12"/>
      <c r="B149" s="18" t="s">
        <v>46</v>
      </c>
      <c r="C149" s="19"/>
      <c r="D149" s="13"/>
      <c r="E149" s="13"/>
      <c r="F149" s="13"/>
      <c r="G149" s="14"/>
      <c r="H149" s="14"/>
      <c r="I149" s="14"/>
      <c r="J149" s="14"/>
      <c r="K149" s="15"/>
      <c r="L149" s="15"/>
      <c r="M149" s="15"/>
      <c r="N149" s="15"/>
    </row>
    <row r="150" spans="1:227" ht="14.4" x14ac:dyDescent="0.3">
      <c r="A150" s="20"/>
      <c r="B150" s="21" t="s">
        <v>71</v>
      </c>
      <c r="C150" s="22" t="s">
        <v>68</v>
      </c>
      <c r="D150" s="13">
        <v>3.5</v>
      </c>
      <c r="E150" s="13">
        <v>10.9</v>
      </c>
      <c r="F150" s="13">
        <v>43.3</v>
      </c>
      <c r="G150" s="14">
        <v>289</v>
      </c>
      <c r="H150" s="14">
        <v>0</v>
      </c>
      <c r="I150" s="14">
        <v>0</v>
      </c>
      <c r="J150" s="14">
        <v>0</v>
      </c>
      <c r="K150" s="15">
        <v>0</v>
      </c>
      <c r="L150" s="15">
        <v>0</v>
      </c>
      <c r="M150" s="15">
        <v>0</v>
      </c>
      <c r="N150" s="15">
        <v>0</v>
      </c>
    </row>
    <row r="151" spans="1:227" ht="14.4" x14ac:dyDescent="0.3">
      <c r="A151" s="20">
        <v>342</v>
      </c>
      <c r="B151" s="33" t="s">
        <v>72</v>
      </c>
      <c r="C151" s="22" t="s">
        <v>43</v>
      </c>
      <c r="D151" s="23">
        <v>0.2</v>
      </c>
      <c r="E151" s="13">
        <v>0.1</v>
      </c>
      <c r="F151" s="13">
        <v>14</v>
      </c>
      <c r="G151" s="14">
        <v>58</v>
      </c>
      <c r="H151" s="14">
        <v>8</v>
      </c>
      <c r="I151" s="14">
        <v>5</v>
      </c>
      <c r="J151" s="14">
        <v>6</v>
      </c>
      <c r="K151" s="15">
        <v>1</v>
      </c>
      <c r="L151" s="15">
        <v>0</v>
      </c>
      <c r="M151" s="15">
        <v>2.1</v>
      </c>
      <c r="N151" s="15">
        <v>0</v>
      </c>
    </row>
    <row r="152" spans="1:227" ht="14.4" x14ac:dyDescent="0.3">
      <c r="A152" s="12"/>
      <c r="B152" s="37" t="s">
        <v>31</v>
      </c>
      <c r="C152" s="28"/>
      <c r="D152" s="29">
        <f>SUM(D150+D151)</f>
        <v>3.7</v>
      </c>
      <c r="E152" s="29">
        <f t="shared" ref="E152:N152" si="26">SUM(E150+E151)</f>
        <v>11</v>
      </c>
      <c r="F152" s="29">
        <f t="shared" si="26"/>
        <v>57.3</v>
      </c>
      <c r="G152" s="30">
        <f t="shared" si="26"/>
        <v>347</v>
      </c>
      <c r="H152" s="30">
        <f t="shared" si="26"/>
        <v>8</v>
      </c>
      <c r="I152" s="30">
        <f t="shared" si="26"/>
        <v>5</v>
      </c>
      <c r="J152" s="30">
        <f t="shared" si="26"/>
        <v>6</v>
      </c>
      <c r="K152" s="31">
        <f t="shared" si="26"/>
        <v>1</v>
      </c>
      <c r="L152" s="31">
        <f t="shared" si="26"/>
        <v>0</v>
      </c>
      <c r="M152" s="31">
        <f t="shared" si="26"/>
        <v>2.1</v>
      </c>
      <c r="N152" s="31">
        <f t="shared" si="26"/>
        <v>0</v>
      </c>
    </row>
    <row r="153" spans="1:227" ht="14.4" x14ac:dyDescent="0.3">
      <c r="A153" s="12"/>
      <c r="B153" s="38" t="s">
        <v>51</v>
      </c>
      <c r="C153" s="39"/>
      <c r="D153" s="39">
        <f t="shared" ref="D153:N153" si="27">D141+D148+D152</f>
        <v>54.2</v>
      </c>
      <c r="E153" s="39">
        <f t="shared" si="27"/>
        <v>55.85</v>
      </c>
      <c r="F153" s="39">
        <f t="shared" si="27"/>
        <v>218.60000000000002</v>
      </c>
      <c r="G153" s="40">
        <f t="shared" si="27"/>
        <v>1620</v>
      </c>
      <c r="H153" s="40">
        <f t="shared" si="27"/>
        <v>409</v>
      </c>
      <c r="I153" s="40">
        <f t="shared" si="27"/>
        <v>151</v>
      </c>
      <c r="J153" s="40">
        <f t="shared" si="27"/>
        <v>707</v>
      </c>
      <c r="K153" s="41">
        <f t="shared" si="27"/>
        <v>10.46</v>
      </c>
      <c r="L153" s="41">
        <f t="shared" si="27"/>
        <v>0.39999999999999991</v>
      </c>
      <c r="M153" s="41">
        <f t="shared" si="27"/>
        <v>28.5</v>
      </c>
      <c r="N153" s="41">
        <f t="shared" si="27"/>
        <v>7.0000000000000007E-2</v>
      </c>
    </row>
    <row r="154" spans="1:227" ht="14.4" x14ac:dyDescent="0.3">
      <c r="A154" s="12"/>
      <c r="B154" s="17" t="s">
        <v>73</v>
      </c>
      <c r="C154" s="19"/>
      <c r="D154" s="13"/>
      <c r="E154" s="13"/>
      <c r="F154" s="13"/>
      <c r="G154" s="14"/>
      <c r="H154" s="14"/>
      <c r="I154" s="14"/>
      <c r="J154" s="14"/>
      <c r="K154" s="15"/>
      <c r="L154" s="15"/>
      <c r="M154" s="15"/>
      <c r="N154" s="15"/>
    </row>
    <row r="155" spans="1:227" ht="14.4" x14ac:dyDescent="0.3">
      <c r="A155" s="12"/>
      <c r="B155" s="18" t="s">
        <v>19</v>
      </c>
      <c r="C155" s="19"/>
      <c r="D155" s="13"/>
      <c r="E155" s="13"/>
      <c r="F155" s="13"/>
      <c r="G155" s="14"/>
      <c r="H155" s="14"/>
      <c r="I155" s="14"/>
      <c r="J155" s="14"/>
      <c r="K155" s="15"/>
      <c r="L155" s="15"/>
      <c r="M155" s="15"/>
      <c r="N155" s="15"/>
    </row>
    <row r="156" spans="1:227" ht="14.4" x14ac:dyDescent="0.3">
      <c r="A156" s="20">
        <v>14</v>
      </c>
      <c r="B156" s="21" t="s">
        <v>20</v>
      </c>
      <c r="C156" s="22" t="s">
        <v>54</v>
      </c>
      <c r="D156" s="23">
        <v>0.2</v>
      </c>
      <c r="E156" s="23">
        <v>9.3000000000000007</v>
      </c>
      <c r="F156" s="23">
        <v>3.3</v>
      </c>
      <c r="G156" s="24">
        <v>98</v>
      </c>
      <c r="H156" s="24">
        <v>0</v>
      </c>
      <c r="I156" s="24">
        <v>0</v>
      </c>
      <c r="J156" s="24">
        <v>0</v>
      </c>
      <c r="K156" s="25">
        <v>0</v>
      </c>
      <c r="L156" s="25">
        <v>0</v>
      </c>
      <c r="M156" s="25">
        <v>0</v>
      </c>
      <c r="N156" s="25">
        <v>0</v>
      </c>
    </row>
    <row r="157" spans="1:227" ht="14.4" x14ac:dyDescent="0.3">
      <c r="A157" s="20" t="s">
        <v>129</v>
      </c>
      <c r="B157" s="21" t="s">
        <v>130</v>
      </c>
      <c r="C157" s="22" t="s">
        <v>37</v>
      </c>
      <c r="D157" s="23">
        <v>13.2</v>
      </c>
      <c r="E157" s="23">
        <v>10.6</v>
      </c>
      <c r="F157" s="23">
        <v>3.3</v>
      </c>
      <c r="G157" s="24">
        <v>161</v>
      </c>
      <c r="H157" s="24">
        <v>156</v>
      </c>
      <c r="I157" s="24">
        <v>16</v>
      </c>
      <c r="J157" s="24">
        <v>99</v>
      </c>
      <c r="K157" s="25">
        <v>1.1000000000000001</v>
      </c>
      <c r="L157" s="25">
        <v>0.01</v>
      </c>
      <c r="M157" s="25">
        <v>0.6</v>
      </c>
      <c r="N157" s="25">
        <v>0.03</v>
      </c>
    </row>
    <row r="158" spans="1:227" ht="14.4" x14ac:dyDescent="0.3">
      <c r="A158" s="12">
        <v>309</v>
      </c>
      <c r="B158" s="36" t="s">
        <v>131</v>
      </c>
      <c r="C158" s="42" t="s">
        <v>39</v>
      </c>
      <c r="D158" s="13">
        <v>5.4</v>
      </c>
      <c r="E158" s="13">
        <v>4.9000000000000004</v>
      </c>
      <c r="F158" s="13">
        <v>27.9</v>
      </c>
      <c r="G158" s="14">
        <v>178</v>
      </c>
      <c r="H158" s="14">
        <v>6</v>
      </c>
      <c r="I158" s="14">
        <v>8</v>
      </c>
      <c r="J158" s="14">
        <v>35</v>
      </c>
      <c r="K158" s="15">
        <v>0.76</v>
      </c>
      <c r="L158" s="15">
        <v>0.05</v>
      </c>
      <c r="M158" s="15">
        <v>0</v>
      </c>
      <c r="N158" s="15">
        <v>0.02</v>
      </c>
    </row>
    <row r="159" spans="1:227" ht="14.4" x14ac:dyDescent="0.3">
      <c r="A159" s="20" t="s">
        <v>60</v>
      </c>
      <c r="B159" s="33" t="s">
        <v>61</v>
      </c>
      <c r="C159" s="22" t="s">
        <v>43</v>
      </c>
      <c r="D159" s="23">
        <v>2.7</v>
      </c>
      <c r="E159" s="23">
        <v>1.9</v>
      </c>
      <c r="F159" s="23">
        <v>22.5</v>
      </c>
      <c r="G159" s="24">
        <v>118</v>
      </c>
      <c r="H159" s="24">
        <v>85</v>
      </c>
      <c r="I159" s="24">
        <v>10</v>
      </c>
      <c r="J159" s="24">
        <v>63</v>
      </c>
      <c r="K159" s="25">
        <v>0.1</v>
      </c>
      <c r="L159" s="25">
        <v>0.30000000000000004</v>
      </c>
      <c r="M159" s="25">
        <v>0.9</v>
      </c>
      <c r="N159" s="25">
        <v>0.14000000000000001</v>
      </c>
    </row>
    <row r="160" spans="1:227" ht="14.4" x14ac:dyDescent="0.3">
      <c r="A160" s="12"/>
      <c r="B160" s="36" t="s">
        <v>119</v>
      </c>
      <c r="C160" s="19" t="s">
        <v>30</v>
      </c>
      <c r="D160" s="13">
        <v>2.8</v>
      </c>
      <c r="E160" s="13">
        <v>1</v>
      </c>
      <c r="F160" s="13">
        <v>20</v>
      </c>
      <c r="G160" s="14">
        <v>96</v>
      </c>
      <c r="H160" s="14">
        <v>0</v>
      </c>
      <c r="I160" s="14">
        <v>0</v>
      </c>
      <c r="J160" s="14">
        <v>0</v>
      </c>
      <c r="K160" s="15">
        <v>0</v>
      </c>
      <c r="L160" s="15">
        <v>0</v>
      </c>
      <c r="M160" s="15">
        <v>0</v>
      </c>
      <c r="N160" s="15">
        <v>0</v>
      </c>
      <c r="HR160" s="26"/>
      <c r="HS160" s="26"/>
    </row>
    <row r="161" spans="1:227" ht="14.4" x14ac:dyDescent="0.3">
      <c r="A161" s="12"/>
      <c r="B161" s="37" t="s">
        <v>31</v>
      </c>
      <c r="C161" s="28"/>
      <c r="D161" s="29">
        <f t="shared" ref="D161:N161" si="28">SUM(D156:D160)</f>
        <v>24.299999999999997</v>
      </c>
      <c r="E161" s="29">
        <f t="shared" si="28"/>
        <v>27.699999999999996</v>
      </c>
      <c r="F161" s="29">
        <f t="shared" si="28"/>
        <v>77</v>
      </c>
      <c r="G161" s="30">
        <f t="shared" si="28"/>
        <v>651</v>
      </c>
      <c r="H161" s="30">
        <f t="shared" si="28"/>
        <v>247</v>
      </c>
      <c r="I161" s="30">
        <f t="shared" si="28"/>
        <v>34</v>
      </c>
      <c r="J161" s="30">
        <f t="shared" si="28"/>
        <v>197</v>
      </c>
      <c r="K161" s="31">
        <f t="shared" si="28"/>
        <v>1.9600000000000002</v>
      </c>
      <c r="L161" s="31">
        <f t="shared" si="28"/>
        <v>0.36000000000000004</v>
      </c>
      <c r="M161" s="31">
        <f t="shared" si="28"/>
        <v>1.5</v>
      </c>
      <c r="N161" s="31">
        <f t="shared" si="28"/>
        <v>0.19</v>
      </c>
    </row>
    <row r="162" spans="1:227" ht="14.4" x14ac:dyDescent="0.3">
      <c r="A162" s="12"/>
      <c r="B162" s="18" t="s">
        <v>32</v>
      </c>
      <c r="C162" s="19"/>
      <c r="D162" s="13"/>
      <c r="E162" s="13"/>
      <c r="F162" s="13"/>
      <c r="G162" s="14"/>
      <c r="H162" s="14"/>
      <c r="I162" s="14"/>
      <c r="J162" s="14"/>
      <c r="K162" s="15"/>
      <c r="L162" s="15"/>
      <c r="M162" s="15"/>
      <c r="N162" s="15"/>
    </row>
    <row r="163" spans="1:227" ht="14.4" x14ac:dyDescent="0.3">
      <c r="A163" s="12" t="s">
        <v>132</v>
      </c>
      <c r="B163" s="32" t="s">
        <v>133</v>
      </c>
      <c r="C163" s="22" t="s">
        <v>134</v>
      </c>
      <c r="D163" s="13">
        <v>4.7</v>
      </c>
      <c r="E163" s="13">
        <v>6.9</v>
      </c>
      <c r="F163" s="13">
        <v>10.1</v>
      </c>
      <c r="G163" s="14">
        <v>121</v>
      </c>
      <c r="H163" s="14">
        <v>50</v>
      </c>
      <c r="I163" s="14">
        <v>32</v>
      </c>
      <c r="J163" s="14">
        <v>59</v>
      </c>
      <c r="K163" s="15">
        <v>1.8</v>
      </c>
      <c r="L163" s="15">
        <v>7.0000000000000007E-2</v>
      </c>
      <c r="M163" s="15">
        <v>2.2999999999999998</v>
      </c>
      <c r="N163" s="15">
        <v>0.01</v>
      </c>
    </row>
    <row r="164" spans="1:227" ht="14.4" x14ac:dyDescent="0.3">
      <c r="A164" s="20" t="s">
        <v>135</v>
      </c>
      <c r="B164" s="21" t="s">
        <v>136</v>
      </c>
      <c r="C164" s="22" t="s">
        <v>37</v>
      </c>
      <c r="D164" s="23">
        <v>16.5</v>
      </c>
      <c r="E164" s="23">
        <v>17.100000000000001</v>
      </c>
      <c r="F164" s="23">
        <v>9.3000000000000007</v>
      </c>
      <c r="G164" s="24">
        <v>257</v>
      </c>
      <c r="H164" s="24">
        <v>32</v>
      </c>
      <c r="I164" s="24">
        <v>15.8</v>
      </c>
      <c r="J164" s="24">
        <v>107</v>
      </c>
      <c r="K164" s="25">
        <v>1.2</v>
      </c>
      <c r="L164" s="25">
        <v>0.2</v>
      </c>
      <c r="M164" s="25">
        <v>0.2</v>
      </c>
      <c r="N164" s="25">
        <v>0.03</v>
      </c>
    </row>
    <row r="165" spans="1:227" ht="14.4" x14ac:dyDescent="0.3">
      <c r="A165" s="20">
        <v>302</v>
      </c>
      <c r="B165" s="21" t="s">
        <v>38</v>
      </c>
      <c r="C165" s="22" t="s">
        <v>39</v>
      </c>
      <c r="D165" s="23">
        <v>8.5</v>
      </c>
      <c r="E165" s="23">
        <v>7.3</v>
      </c>
      <c r="F165" s="23">
        <v>36.6</v>
      </c>
      <c r="G165" s="24">
        <v>246</v>
      </c>
      <c r="H165" s="24">
        <v>15</v>
      </c>
      <c r="I165" s="24">
        <v>133</v>
      </c>
      <c r="J165" s="24">
        <v>201</v>
      </c>
      <c r="K165" s="25">
        <v>4.4800000000000004</v>
      </c>
      <c r="L165" s="25">
        <v>0.21</v>
      </c>
      <c r="M165" s="25">
        <v>0</v>
      </c>
      <c r="N165" s="25">
        <v>0</v>
      </c>
    </row>
    <row r="166" spans="1:227" ht="14.4" x14ac:dyDescent="0.3">
      <c r="A166" s="20">
        <v>338</v>
      </c>
      <c r="B166" s="21" t="s">
        <v>25</v>
      </c>
      <c r="C166" s="22" t="s">
        <v>26</v>
      </c>
      <c r="D166" s="23">
        <v>0.5</v>
      </c>
      <c r="E166" s="13">
        <v>0.5</v>
      </c>
      <c r="F166" s="13">
        <v>12.7</v>
      </c>
      <c r="G166" s="14">
        <v>58</v>
      </c>
      <c r="H166" s="14">
        <v>21</v>
      </c>
      <c r="I166" s="14">
        <v>12</v>
      </c>
      <c r="J166" s="14">
        <v>14</v>
      </c>
      <c r="K166" s="15">
        <v>2.9</v>
      </c>
      <c r="L166" s="15">
        <v>0</v>
      </c>
      <c r="M166" s="15">
        <v>13</v>
      </c>
      <c r="N166" s="15">
        <v>0</v>
      </c>
    </row>
    <row r="167" spans="1:227" ht="14.4" x14ac:dyDescent="0.3">
      <c r="A167" s="12">
        <v>377</v>
      </c>
      <c r="B167" s="16" t="s">
        <v>27</v>
      </c>
      <c r="C167" s="19" t="s">
        <v>28</v>
      </c>
      <c r="D167" s="13">
        <v>0.3</v>
      </c>
      <c r="E167" s="13">
        <v>0.1</v>
      </c>
      <c r="F167" s="13">
        <v>10.3</v>
      </c>
      <c r="G167" s="14">
        <v>43</v>
      </c>
      <c r="H167" s="14">
        <v>8</v>
      </c>
      <c r="I167" s="14">
        <v>5</v>
      </c>
      <c r="J167" s="14">
        <v>10</v>
      </c>
      <c r="K167" s="15">
        <v>0.9</v>
      </c>
      <c r="L167" s="15">
        <v>0</v>
      </c>
      <c r="M167" s="15">
        <v>2.9</v>
      </c>
      <c r="N167" s="15">
        <v>0</v>
      </c>
    </row>
    <row r="168" spans="1:227" ht="26.4" x14ac:dyDescent="0.3">
      <c r="A168" s="12"/>
      <c r="B168" s="36" t="s">
        <v>122</v>
      </c>
      <c r="C168" s="19" t="s">
        <v>70</v>
      </c>
      <c r="D168" s="13">
        <v>4.5999999999999996</v>
      </c>
      <c r="E168" s="13">
        <v>1.3</v>
      </c>
      <c r="F168" s="13">
        <v>30.8</v>
      </c>
      <c r="G168" s="14">
        <v>149</v>
      </c>
      <c r="H168" s="14">
        <v>18</v>
      </c>
      <c r="I168" s="14">
        <v>0</v>
      </c>
      <c r="J168" s="14">
        <v>0</v>
      </c>
      <c r="K168" s="15">
        <v>1</v>
      </c>
      <c r="L168" s="15">
        <v>0.1</v>
      </c>
      <c r="M168" s="15">
        <v>0</v>
      </c>
      <c r="N168" s="15">
        <v>0</v>
      </c>
      <c r="HR168" s="26"/>
      <c r="HS168" s="26"/>
    </row>
    <row r="169" spans="1:227" ht="14.4" x14ac:dyDescent="0.3">
      <c r="A169" s="12"/>
      <c r="B169" s="37" t="s">
        <v>31</v>
      </c>
      <c r="C169" s="28"/>
      <c r="D169" s="29">
        <f t="shared" ref="D169:N169" si="29">SUM(D163:D168)</f>
        <v>35.1</v>
      </c>
      <c r="E169" s="29">
        <f t="shared" si="29"/>
        <v>33.200000000000003</v>
      </c>
      <c r="F169" s="29">
        <f t="shared" si="29"/>
        <v>109.8</v>
      </c>
      <c r="G169" s="30">
        <f t="shared" si="29"/>
        <v>874</v>
      </c>
      <c r="H169" s="30">
        <f t="shared" si="29"/>
        <v>144</v>
      </c>
      <c r="I169" s="30">
        <f t="shared" si="29"/>
        <v>197.8</v>
      </c>
      <c r="J169" s="30">
        <f t="shared" si="29"/>
        <v>391</v>
      </c>
      <c r="K169" s="31">
        <f t="shared" si="29"/>
        <v>12.280000000000001</v>
      </c>
      <c r="L169" s="31">
        <f t="shared" si="29"/>
        <v>0.57999999999999996</v>
      </c>
      <c r="M169" s="31">
        <f t="shared" si="29"/>
        <v>18.399999999999999</v>
      </c>
      <c r="N169" s="31">
        <f t="shared" si="29"/>
        <v>0.04</v>
      </c>
    </row>
    <row r="170" spans="1:227" ht="14.4" x14ac:dyDescent="0.3">
      <c r="A170" s="12"/>
      <c r="B170" s="18" t="s">
        <v>46</v>
      </c>
      <c r="C170" s="19"/>
      <c r="D170" s="13"/>
      <c r="E170" s="13"/>
      <c r="F170" s="13"/>
      <c r="G170" s="14"/>
      <c r="H170" s="14"/>
      <c r="I170" s="14"/>
      <c r="J170" s="14"/>
      <c r="K170" s="15"/>
      <c r="L170" s="15"/>
      <c r="M170" s="15"/>
      <c r="N170" s="15"/>
    </row>
    <row r="171" spans="1:227" ht="14.4" x14ac:dyDescent="0.3">
      <c r="A171" s="12" t="s">
        <v>123</v>
      </c>
      <c r="B171" s="36" t="s">
        <v>137</v>
      </c>
      <c r="C171" s="22" t="s">
        <v>125</v>
      </c>
      <c r="D171" s="13">
        <v>9.6999999999999993</v>
      </c>
      <c r="E171" s="13">
        <v>9.3000000000000007</v>
      </c>
      <c r="F171" s="13">
        <v>18.2</v>
      </c>
      <c r="G171" s="14">
        <v>195</v>
      </c>
      <c r="H171" s="14">
        <v>23</v>
      </c>
      <c r="I171" s="14">
        <v>16</v>
      </c>
      <c r="J171" s="14">
        <v>96</v>
      </c>
      <c r="K171" s="15">
        <v>1.03</v>
      </c>
      <c r="L171" s="15">
        <v>0.13</v>
      </c>
      <c r="M171" s="15">
        <v>0.18</v>
      </c>
      <c r="N171" s="15">
        <v>0.01</v>
      </c>
    </row>
    <row r="172" spans="1:227" ht="14.4" x14ac:dyDescent="0.3">
      <c r="A172" s="20">
        <v>342</v>
      </c>
      <c r="B172" s="33" t="s">
        <v>42</v>
      </c>
      <c r="C172" s="22" t="s">
        <v>43</v>
      </c>
      <c r="D172" s="23">
        <v>0.2</v>
      </c>
      <c r="E172" s="23">
        <v>0.2</v>
      </c>
      <c r="F172" s="23">
        <v>13.9</v>
      </c>
      <c r="G172" s="24">
        <v>58</v>
      </c>
      <c r="H172" s="24">
        <v>7</v>
      </c>
      <c r="I172" s="24">
        <v>4</v>
      </c>
      <c r="J172" s="24">
        <v>4</v>
      </c>
      <c r="K172" s="25">
        <v>0.91</v>
      </c>
      <c r="L172" s="25">
        <v>0.01</v>
      </c>
      <c r="M172" s="25">
        <v>4.09</v>
      </c>
      <c r="N172" s="25">
        <v>0</v>
      </c>
    </row>
    <row r="173" spans="1:227" ht="14.4" x14ac:dyDescent="0.3">
      <c r="A173" s="12"/>
      <c r="B173" s="37" t="s">
        <v>31</v>
      </c>
      <c r="C173" s="28"/>
      <c r="D173" s="68">
        <f>SUM(D171:D172)</f>
        <v>9.8999999999999986</v>
      </c>
      <c r="E173" s="68">
        <f t="shared" ref="E173:N173" si="30">SUM(E171:E172)</f>
        <v>9.5</v>
      </c>
      <c r="F173" s="68">
        <f t="shared" si="30"/>
        <v>32.1</v>
      </c>
      <c r="G173" s="69">
        <f t="shared" si="30"/>
        <v>253</v>
      </c>
      <c r="H173" s="69">
        <f t="shared" si="30"/>
        <v>30</v>
      </c>
      <c r="I173" s="69">
        <f t="shared" si="30"/>
        <v>20</v>
      </c>
      <c r="J173" s="69">
        <f t="shared" si="30"/>
        <v>100</v>
      </c>
      <c r="K173" s="70">
        <f t="shared" si="30"/>
        <v>1.94</v>
      </c>
      <c r="L173" s="70">
        <f t="shared" si="30"/>
        <v>0.14000000000000001</v>
      </c>
      <c r="M173" s="70">
        <f t="shared" si="30"/>
        <v>4.2699999999999996</v>
      </c>
      <c r="N173" s="70">
        <f t="shared" si="30"/>
        <v>0.01</v>
      </c>
    </row>
    <row r="174" spans="1:227" ht="14.4" x14ac:dyDescent="0.3">
      <c r="A174" s="12"/>
      <c r="B174" s="45" t="s">
        <v>51</v>
      </c>
      <c r="C174" s="39"/>
      <c r="D174" s="39">
        <f t="shared" ref="D174:N174" si="31">D161+D169+D173</f>
        <v>69.3</v>
      </c>
      <c r="E174" s="39">
        <f t="shared" si="31"/>
        <v>70.400000000000006</v>
      </c>
      <c r="F174" s="39">
        <f t="shared" si="31"/>
        <v>218.9</v>
      </c>
      <c r="G174" s="40">
        <f t="shared" si="31"/>
        <v>1778</v>
      </c>
      <c r="H174" s="40">
        <f t="shared" si="31"/>
        <v>421</v>
      </c>
      <c r="I174" s="40">
        <f t="shared" si="31"/>
        <v>251.8</v>
      </c>
      <c r="J174" s="40">
        <f t="shared" si="31"/>
        <v>688</v>
      </c>
      <c r="K174" s="41">
        <f t="shared" si="31"/>
        <v>16.180000000000003</v>
      </c>
      <c r="L174" s="41">
        <f t="shared" si="31"/>
        <v>1.08</v>
      </c>
      <c r="M174" s="41">
        <f t="shared" si="31"/>
        <v>24.169999999999998</v>
      </c>
      <c r="N174" s="41">
        <f t="shared" si="31"/>
        <v>0.24000000000000002</v>
      </c>
    </row>
    <row r="175" spans="1:227" ht="14.4" x14ac:dyDescent="0.3">
      <c r="A175" s="12"/>
      <c r="B175" s="17" t="s">
        <v>85</v>
      </c>
      <c r="C175" s="19"/>
      <c r="D175" s="13"/>
      <c r="E175" s="13"/>
      <c r="F175" s="13"/>
      <c r="G175" s="14"/>
      <c r="H175" s="14"/>
      <c r="I175" s="14"/>
      <c r="J175" s="14"/>
      <c r="K175" s="15"/>
      <c r="L175" s="15"/>
      <c r="M175" s="15"/>
      <c r="N175" s="15"/>
    </row>
    <row r="176" spans="1:227" ht="14.4" x14ac:dyDescent="0.3">
      <c r="A176" s="12"/>
      <c r="B176" s="18" t="s">
        <v>19</v>
      </c>
      <c r="C176" s="19"/>
      <c r="D176" s="13"/>
      <c r="E176" s="13"/>
      <c r="F176" s="13"/>
      <c r="G176" s="14"/>
      <c r="H176" s="14"/>
      <c r="I176" s="14"/>
      <c r="J176" s="14"/>
      <c r="K176" s="15"/>
      <c r="L176" s="15"/>
      <c r="M176" s="15"/>
      <c r="N176" s="15"/>
    </row>
    <row r="177" spans="1:14" ht="14.4" x14ac:dyDescent="0.3">
      <c r="A177" s="20">
        <v>14</v>
      </c>
      <c r="B177" s="21" t="s">
        <v>53</v>
      </c>
      <c r="C177" s="22" t="s">
        <v>21</v>
      </c>
      <c r="D177" s="23">
        <v>0.1</v>
      </c>
      <c r="E177" s="23">
        <v>7.3</v>
      </c>
      <c r="F177" s="23">
        <v>0.1</v>
      </c>
      <c r="G177" s="24">
        <v>66</v>
      </c>
      <c r="H177" s="24">
        <v>2</v>
      </c>
      <c r="I177" s="24">
        <v>0</v>
      </c>
      <c r="J177" s="24">
        <v>3</v>
      </c>
      <c r="K177" s="25">
        <v>0.02</v>
      </c>
      <c r="L177" s="25">
        <v>0.01</v>
      </c>
      <c r="M177" s="25">
        <v>0</v>
      </c>
      <c r="N177" s="25">
        <v>0.04</v>
      </c>
    </row>
    <row r="178" spans="1:14" ht="14.4" x14ac:dyDescent="0.3">
      <c r="A178" s="20">
        <v>15</v>
      </c>
      <c r="B178" s="21" t="s">
        <v>55</v>
      </c>
      <c r="C178" s="22" t="s">
        <v>56</v>
      </c>
      <c r="D178" s="23">
        <v>4.5999999999999996</v>
      </c>
      <c r="E178" s="23">
        <v>5.8</v>
      </c>
      <c r="F178" s="23">
        <v>0</v>
      </c>
      <c r="G178" s="24">
        <v>71</v>
      </c>
      <c r="H178" s="24">
        <v>200</v>
      </c>
      <c r="I178" s="24">
        <v>11</v>
      </c>
      <c r="J178" s="24">
        <v>120</v>
      </c>
      <c r="K178" s="25">
        <v>0.2</v>
      </c>
      <c r="L178" s="25">
        <v>0.01</v>
      </c>
      <c r="M178" s="25">
        <v>0.14000000000000001</v>
      </c>
      <c r="N178" s="25">
        <v>0.06</v>
      </c>
    </row>
    <row r="179" spans="1:14" ht="14.4" x14ac:dyDescent="0.3">
      <c r="A179" s="20">
        <v>182</v>
      </c>
      <c r="B179" s="33" t="s">
        <v>57</v>
      </c>
      <c r="C179" s="22" t="s">
        <v>58</v>
      </c>
      <c r="D179" s="23">
        <v>5.3</v>
      </c>
      <c r="E179" s="23">
        <v>7</v>
      </c>
      <c r="F179" s="23">
        <v>30</v>
      </c>
      <c r="G179" s="24">
        <v>205</v>
      </c>
      <c r="H179" s="24">
        <v>151</v>
      </c>
      <c r="I179" s="24">
        <v>30</v>
      </c>
      <c r="J179" s="24">
        <v>149</v>
      </c>
      <c r="K179" s="25">
        <v>0.4</v>
      </c>
      <c r="L179" s="25">
        <v>0.02</v>
      </c>
      <c r="M179" s="25">
        <v>1.61</v>
      </c>
      <c r="N179" s="25">
        <v>0.2</v>
      </c>
    </row>
    <row r="180" spans="1:14" ht="14.4" x14ac:dyDescent="0.3">
      <c r="A180" s="20"/>
      <c r="B180" s="33" t="s">
        <v>138</v>
      </c>
      <c r="C180" s="22" t="s">
        <v>37</v>
      </c>
      <c r="D180" s="23">
        <v>2.8</v>
      </c>
      <c r="E180" s="23">
        <v>3.2</v>
      </c>
      <c r="F180" s="23">
        <v>8</v>
      </c>
      <c r="G180" s="24">
        <v>75</v>
      </c>
      <c r="H180" s="24">
        <v>0</v>
      </c>
      <c r="I180" s="24">
        <v>0</v>
      </c>
      <c r="J180" s="24">
        <v>0</v>
      </c>
      <c r="K180" s="25">
        <v>0</v>
      </c>
      <c r="L180" s="25">
        <v>0</v>
      </c>
      <c r="M180" s="25">
        <v>0</v>
      </c>
      <c r="N180" s="25">
        <v>0</v>
      </c>
    </row>
    <row r="181" spans="1:14" ht="14.4" x14ac:dyDescent="0.3">
      <c r="A181" s="12">
        <v>382</v>
      </c>
      <c r="B181" s="36" t="s">
        <v>90</v>
      </c>
      <c r="C181" s="58" t="s">
        <v>43</v>
      </c>
      <c r="D181" s="13">
        <v>3.6</v>
      </c>
      <c r="E181" s="13">
        <v>3</v>
      </c>
      <c r="F181" s="13">
        <v>20.8</v>
      </c>
      <c r="G181" s="14">
        <v>124</v>
      </c>
      <c r="H181" s="14">
        <v>124</v>
      </c>
      <c r="I181" s="14">
        <v>27</v>
      </c>
      <c r="J181" s="14">
        <v>109</v>
      </c>
      <c r="K181" s="15">
        <v>0.8</v>
      </c>
      <c r="L181" s="15">
        <v>0.04</v>
      </c>
      <c r="M181" s="15">
        <v>1.3</v>
      </c>
      <c r="N181" s="15">
        <v>0.02</v>
      </c>
    </row>
    <row r="182" spans="1:14" ht="14.4" x14ac:dyDescent="0.3">
      <c r="A182" s="12"/>
      <c r="B182" s="36" t="s">
        <v>119</v>
      </c>
      <c r="C182" s="19" t="s">
        <v>56</v>
      </c>
      <c r="D182" s="13">
        <v>1.4</v>
      </c>
      <c r="E182" s="13">
        <v>0.5</v>
      </c>
      <c r="F182" s="13">
        <v>10</v>
      </c>
      <c r="G182" s="14">
        <v>48</v>
      </c>
      <c r="H182" s="14">
        <v>0</v>
      </c>
      <c r="I182" s="14">
        <v>0</v>
      </c>
      <c r="J182" s="14">
        <v>0</v>
      </c>
      <c r="K182" s="15">
        <v>0</v>
      </c>
      <c r="L182" s="15">
        <v>0</v>
      </c>
      <c r="M182" s="15">
        <v>0</v>
      </c>
      <c r="N182" s="15">
        <v>0</v>
      </c>
    </row>
    <row r="183" spans="1:14" ht="14.4" x14ac:dyDescent="0.3">
      <c r="A183" s="12"/>
      <c r="B183" s="37" t="s">
        <v>31</v>
      </c>
      <c r="C183" s="28"/>
      <c r="D183" s="29">
        <f>SUM(D177:D182)</f>
        <v>17.8</v>
      </c>
      <c r="E183" s="29">
        <f t="shared" ref="E183:N183" si="32">SUM(E177:E182)</f>
        <v>26.8</v>
      </c>
      <c r="F183" s="29">
        <f t="shared" si="32"/>
        <v>68.900000000000006</v>
      </c>
      <c r="G183" s="30">
        <f t="shared" si="32"/>
        <v>589</v>
      </c>
      <c r="H183" s="30">
        <f t="shared" si="32"/>
        <v>477</v>
      </c>
      <c r="I183" s="30">
        <f t="shared" si="32"/>
        <v>68</v>
      </c>
      <c r="J183" s="30">
        <f t="shared" si="32"/>
        <v>381</v>
      </c>
      <c r="K183" s="31">
        <f t="shared" si="32"/>
        <v>1.42</v>
      </c>
      <c r="L183" s="31">
        <f t="shared" si="32"/>
        <v>0.08</v>
      </c>
      <c r="M183" s="31">
        <f t="shared" si="32"/>
        <v>3.05</v>
      </c>
      <c r="N183" s="31">
        <f t="shared" si="32"/>
        <v>0.32000000000000006</v>
      </c>
    </row>
    <row r="184" spans="1:14" ht="14.4" x14ac:dyDescent="0.3">
      <c r="A184" s="12"/>
      <c r="B184" s="18" t="s">
        <v>32</v>
      </c>
      <c r="C184" s="19"/>
      <c r="D184" s="13"/>
      <c r="E184" s="13"/>
      <c r="F184" s="13"/>
      <c r="G184" s="14"/>
      <c r="H184" s="14"/>
      <c r="I184" s="14"/>
      <c r="J184" s="14"/>
      <c r="K184" s="15"/>
      <c r="L184" s="15"/>
      <c r="M184" s="15"/>
      <c r="N184" s="15"/>
    </row>
    <row r="185" spans="1:14" ht="14.4" x14ac:dyDescent="0.3">
      <c r="A185" s="12" t="s">
        <v>139</v>
      </c>
      <c r="B185" s="10" t="s">
        <v>140</v>
      </c>
      <c r="C185" s="19" t="s">
        <v>141</v>
      </c>
      <c r="D185" s="13">
        <v>2.2999999999999998</v>
      </c>
      <c r="E185" s="13">
        <v>3</v>
      </c>
      <c r="F185" s="13">
        <v>11.7</v>
      </c>
      <c r="G185" s="14">
        <v>96</v>
      </c>
      <c r="H185" s="14">
        <v>16</v>
      </c>
      <c r="I185" s="14">
        <v>26</v>
      </c>
      <c r="J185" s="14">
        <v>70</v>
      </c>
      <c r="K185" s="15">
        <v>0.9</v>
      </c>
      <c r="L185" s="15">
        <v>0.4</v>
      </c>
      <c r="M185" s="15">
        <v>0.1</v>
      </c>
      <c r="N185" s="15">
        <v>0.01</v>
      </c>
    </row>
    <row r="186" spans="1:14" ht="14.4" x14ac:dyDescent="0.3">
      <c r="A186" s="12">
        <v>259</v>
      </c>
      <c r="B186" s="21" t="s">
        <v>142</v>
      </c>
      <c r="C186" s="22" t="s">
        <v>43</v>
      </c>
      <c r="D186" s="13">
        <v>13.3</v>
      </c>
      <c r="E186" s="13">
        <v>9.43</v>
      </c>
      <c r="F186" s="13">
        <v>19.21</v>
      </c>
      <c r="G186" s="14">
        <v>215</v>
      </c>
      <c r="H186" s="14">
        <v>18</v>
      </c>
      <c r="I186" s="14">
        <v>33</v>
      </c>
      <c r="J186" s="14">
        <v>83</v>
      </c>
      <c r="K186" s="15">
        <v>1.29</v>
      </c>
      <c r="L186" s="15">
        <v>0.13</v>
      </c>
      <c r="M186" s="15">
        <v>8.43</v>
      </c>
      <c r="N186" s="15">
        <v>0</v>
      </c>
    </row>
    <row r="187" spans="1:14" ht="26.4" x14ac:dyDescent="0.3">
      <c r="A187" s="20" t="s">
        <v>143</v>
      </c>
      <c r="B187" s="21" t="s">
        <v>144</v>
      </c>
      <c r="C187" s="22" t="s">
        <v>145</v>
      </c>
      <c r="D187" s="23">
        <v>0.9</v>
      </c>
      <c r="E187" s="23">
        <v>2.9</v>
      </c>
      <c r="F187" s="23">
        <v>6.3</v>
      </c>
      <c r="G187" s="24">
        <v>54</v>
      </c>
      <c r="H187" s="24">
        <v>23</v>
      </c>
      <c r="I187" s="24">
        <v>7.7</v>
      </c>
      <c r="J187" s="24">
        <v>15</v>
      </c>
      <c r="K187" s="25">
        <v>0.3</v>
      </c>
      <c r="L187" s="25">
        <v>0.01</v>
      </c>
      <c r="M187" s="25">
        <v>14.5</v>
      </c>
      <c r="N187" s="25">
        <v>0</v>
      </c>
    </row>
    <row r="188" spans="1:14" ht="14.4" x14ac:dyDescent="0.3">
      <c r="A188" s="12" t="s">
        <v>146</v>
      </c>
      <c r="B188" s="32" t="s">
        <v>147</v>
      </c>
      <c r="C188" s="19" t="s">
        <v>43</v>
      </c>
      <c r="D188" s="13">
        <v>0.2</v>
      </c>
      <c r="E188" s="13">
        <v>0.1</v>
      </c>
      <c r="F188" s="13">
        <v>12</v>
      </c>
      <c r="G188" s="14">
        <v>49</v>
      </c>
      <c r="H188" s="14">
        <v>11</v>
      </c>
      <c r="I188" s="14">
        <v>8</v>
      </c>
      <c r="J188" s="14">
        <v>9</v>
      </c>
      <c r="K188" s="15">
        <v>0.2</v>
      </c>
      <c r="L188" s="15">
        <v>0</v>
      </c>
      <c r="M188" s="15">
        <v>4.5</v>
      </c>
      <c r="N188" s="15">
        <v>0</v>
      </c>
    </row>
    <row r="189" spans="1:14" ht="26.4" x14ac:dyDescent="0.3">
      <c r="A189" s="12"/>
      <c r="B189" s="36" t="s">
        <v>122</v>
      </c>
      <c r="C189" s="19" t="s">
        <v>148</v>
      </c>
      <c r="D189" s="13">
        <v>3.2</v>
      </c>
      <c r="E189" s="13">
        <v>0.8</v>
      </c>
      <c r="F189" s="13">
        <v>20.8</v>
      </c>
      <c r="G189" s="14">
        <v>101</v>
      </c>
      <c r="H189" s="14">
        <v>18</v>
      </c>
      <c r="I189" s="14">
        <v>0</v>
      </c>
      <c r="J189" s="14">
        <v>0</v>
      </c>
      <c r="K189" s="15">
        <v>0.98</v>
      </c>
      <c r="L189" s="15">
        <v>9.0000000000000011E-2</v>
      </c>
      <c r="M189" s="15">
        <v>0</v>
      </c>
      <c r="N189" s="15">
        <v>0</v>
      </c>
    </row>
    <row r="190" spans="1:14" ht="14.4" x14ac:dyDescent="0.3">
      <c r="A190" s="12"/>
      <c r="B190" s="37" t="s">
        <v>31</v>
      </c>
      <c r="C190" s="28"/>
      <c r="D190" s="29">
        <f t="shared" ref="D190:N190" si="33">SUM(D185:D189)</f>
        <v>19.899999999999999</v>
      </c>
      <c r="E190" s="29">
        <f t="shared" si="33"/>
        <v>16.23</v>
      </c>
      <c r="F190" s="29">
        <f t="shared" si="33"/>
        <v>70.010000000000005</v>
      </c>
      <c r="G190" s="30">
        <f t="shared" si="33"/>
        <v>515</v>
      </c>
      <c r="H190" s="30">
        <f t="shared" si="33"/>
        <v>86</v>
      </c>
      <c r="I190" s="30">
        <f t="shared" si="33"/>
        <v>74.7</v>
      </c>
      <c r="J190" s="30">
        <f t="shared" si="33"/>
        <v>177</v>
      </c>
      <c r="K190" s="31">
        <f t="shared" si="33"/>
        <v>3.67</v>
      </c>
      <c r="L190" s="31">
        <f t="shared" si="33"/>
        <v>0.63</v>
      </c>
      <c r="M190" s="31">
        <f t="shared" si="33"/>
        <v>27.53</v>
      </c>
      <c r="N190" s="31">
        <f t="shared" si="33"/>
        <v>0.01</v>
      </c>
    </row>
    <row r="191" spans="1:14" ht="14.4" x14ac:dyDescent="0.3">
      <c r="A191" s="12"/>
      <c r="B191" s="18" t="s">
        <v>46</v>
      </c>
      <c r="C191" s="19"/>
      <c r="D191" s="13"/>
      <c r="E191" s="13"/>
      <c r="F191" s="13"/>
      <c r="G191" s="14"/>
      <c r="H191" s="14"/>
      <c r="I191" s="14"/>
      <c r="J191" s="14"/>
      <c r="K191" s="15"/>
      <c r="L191" s="15"/>
      <c r="M191" s="15"/>
      <c r="N191" s="15"/>
    </row>
    <row r="192" spans="1:14" ht="14.4" x14ac:dyDescent="0.3">
      <c r="A192" s="52">
        <v>389</v>
      </c>
      <c r="B192" s="53" t="s">
        <v>99</v>
      </c>
      <c r="C192" s="54" t="s">
        <v>43</v>
      </c>
      <c r="D192" s="55">
        <v>0</v>
      </c>
      <c r="E192" s="55">
        <v>0</v>
      </c>
      <c r="F192" s="55">
        <v>22.4</v>
      </c>
      <c r="G192" s="56">
        <v>90</v>
      </c>
      <c r="H192" s="56">
        <v>0</v>
      </c>
      <c r="I192" s="56">
        <v>0</v>
      </c>
      <c r="J192" s="56">
        <v>0</v>
      </c>
      <c r="K192" s="57">
        <v>0</v>
      </c>
      <c r="L192" s="57">
        <v>0</v>
      </c>
      <c r="M192" s="57">
        <v>0</v>
      </c>
      <c r="N192" s="57">
        <v>0</v>
      </c>
    </row>
    <row r="193" spans="1:227" ht="14.4" x14ac:dyDescent="0.3">
      <c r="A193" s="20"/>
      <c r="B193" s="33" t="s">
        <v>100</v>
      </c>
      <c r="C193" s="22" t="s">
        <v>101</v>
      </c>
      <c r="D193" s="23">
        <v>2.5</v>
      </c>
      <c r="E193" s="23">
        <v>11</v>
      </c>
      <c r="F193" s="23">
        <v>31.5</v>
      </c>
      <c r="G193" s="24">
        <v>235</v>
      </c>
      <c r="H193" s="24">
        <v>0</v>
      </c>
      <c r="I193" s="24">
        <v>0</v>
      </c>
      <c r="J193" s="24">
        <v>0</v>
      </c>
      <c r="K193" s="25">
        <v>0</v>
      </c>
      <c r="L193" s="25">
        <v>0</v>
      </c>
      <c r="M193" s="25">
        <v>0</v>
      </c>
      <c r="N193" s="25">
        <v>0</v>
      </c>
    </row>
    <row r="194" spans="1:227" ht="14.4" x14ac:dyDescent="0.3">
      <c r="A194" s="12"/>
      <c r="B194" s="37" t="s">
        <v>31</v>
      </c>
      <c r="C194" s="28"/>
      <c r="D194" s="29">
        <f>SUM(D192:D193)</f>
        <v>2.5</v>
      </c>
      <c r="E194" s="29">
        <f t="shared" ref="E194:N194" si="34">SUM(E192:E193)</f>
        <v>11</v>
      </c>
      <c r="F194" s="29">
        <f t="shared" si="34"/>
        <v>53.9</v>
      </c>
      <c r="G194" s="30">
        <f t="shared" si="34"/>
        <v>325</v>
      </c>
      <c r="H194" s="30">
        <f t="shared" si="34"/>
        <v>0</v>
      </c>
      <c r="I194" s="30">
        <f t="shared" si="34"/>
        <v>0</v>
      </c>
      <c r="J194" s="30">
        <f t="shared" si="34"/>
        <v>0</v>
      </c>
      <c r="K194" s="31">
        <f t="shared" si="34"/>
        <v>0</v>
      </c>
      <c r="L194" s="31">
        <f t="shared" si="34"/>
        <v>0</v>
      </c>
      <c r="M194" s="31">
        <f t="shared" si="34"/>
        <v>0</v>
      </c>
      <c r="N194" s="31">
        <f t="shared" si="34"/>
        <v>0</v>
      </c>
    </row>
    <row r="195" spans="1:227" ht="14.4" x14ac:dyDescent="0.3">
      <c r="A195" s="12"/>
      <c r="B195" s="45" t="s">
        <v>51</v>
      </c>
      <c r="C195" s="39"/>
      <c r="D195" s="39">
        <f t="shared" ref="D195:N195" si="35">D183+D190+D194</f>
        <v>40.200000000000003</v>
      </c>
      <c r="E195" s="39">
        <f t="shared" si="35"/>
        <v>54.03</v>
      </c>
      <c r="F195" s="39">
        <f t="shared" si="35"/>
        <v>192.81000000000003</v>
      </c>
      <c r="G195" s="40">
        <f t="shared" si="35"/>
        <v>1429</v>
      </c>
      <c r="H195" s="40">
        <f t="shared" si="35"/>
        <v>563</v>
      </c>
      <c r="I195" s="40">
        <f t="shared" si="35"/>
        <v>142.69999999999999</v>
      </c>
      <c r="J195" s="40">
        <f t="shared" si="35"/>
        <v>558</v>
      </c>
      <c r="K195" s="41">
        <f t="shared" si="35"/>
        <v>5.09</v>
      </c>
      <c r="L195" s="41">
        <f t="shared" si="35"/>
        <v>0.71</v>
      </c>
      <c r="M195" s="41">
        <f t="shared" si="35"/>
        <v>30.580000000000002</v>
      </c>
      <c r="N195" s="41">
        <f t="shared" si="35"/>
        <v>0.33000000000000007</v>
      </c>
    </row>
    <row r="196" spans="1:227" ht="14.4" x14ac:dyDescent="0.3">
      <c r="A196" s="12"/>
      <c r="B196" s="17" t="s">
        <v>102</v>
      </c>
      <c r="C196" s="19"/>
      <c r="D196" s="13"/>
      <c r="E196" s="13"/>
      <c r="F196" s="13"/>
      <c r="G196" s="14"/>
      <c r="H196" s="14"/>
      <c r="I196" s="14"/>
      <c r="J196" s="14"/>
      <c r="K196" s="15"/>
      <c r="L196" s="15"/>
      <c r="M196" s="15"/>
      <c r="N196" s="15"/>
    </row>
    <row r="197" spans="1:227" ht="14.4" x14ac:dyDescent="0.3">
      <c r="A197" s="12"/>
      <c r="B197" s="18" t="s">
        <v>19</v>
      </c>
      <c r="C197" s="19"/>
      <c r="D197" s="13"/>
      <c r="E197" s="13"/>
      <c r="F197" s="13"/>
      <c r="G197" s="14"/>
      <c r="H197" s="14"/>
      <c r="I197" s="14"/>
      <c r="J197" s="14"/>
      <c r="K197" s="15"/>
      <c r="L197" s="15"/>
      <c r="M197" s="15"/>
      <c r="N197" s="15"/>
    </row>
    <row r="198" spans="1:227" ht="14.4" x14ac:dyDescent="0.3">
      <c r="A198" s="20">
        <v>14</v>
      </c>
      <c r="B198" s="21" t="s">
        <v>20</v>
      </c>
      <c r="C198" s="22" t="s">
        <v>54</v>
      </c>
      <c r="D198" s="23">
        <v>0.2</v>
      </c>
      <c r="E198" s="23">
        <v>9.3000000000000007</v>
      </c>
      <c r="F198" s="23">
        <v>3.3</v>
      </c>
      <c r="G198" s="24">
        <v>98</v>
      </c>
      <c r="H198" s="24">
        <v>0</v>
      </c>
      <c r="I198" s="24">
        <v>0</v>
      </c>
      <c r="J198" s="24">
        <v>0</v>
      </c>
      <c r="K198" s="25">
        <v>0</v>
      </c>
      <c r="L198" s="25">
        <v>0</v>
      </c>
      <c r="M198" s="25">
        <v>0</v>
      </c>
      <c r="N198" s="25">
        <v>0</v>
      </c>
    </row>
    <row r="199" spans="1:227" ht="14.4" x14ac:dyDescent="0.3">
      <c r="A199" s="20" t="s">
        <v>149</v>
      </c>
      <c r="B199" s="21" t="s">
        <v>150</v>
      </c>
      <c r="C199" s="22" t="s">
        <v>151</v>
      </c>
      <c r="D199" s="23">
        <v>8.1</v>
      </c>
      <c r="E199" s="23">
        <v>13.4</v>
      </c>
      <c r="F199" s="23">
        <v>15.9</v>
      </c>
      <c r="G199" s="24">
        <v>217</v>
      </c>
      <c r="H199" s="24">
        <v>7</v>
      </c>
      <c r="I199" s="24">
        <v>10</v>
      </c>
      <c r="J199" s="24">
        <v>35</v>
      </c>
      <c r="K199" s="25">
        <v>0.9</v>
      </c>
      <c r="L199" s="25">
        <v>0.1</v>
      </c>
      <c r="M199" s="25">
        <v>1.2</v>
      </c>
      <c r="N199" s="25">
        <v>0</v>
      </c>
    </row>
    <row r="200" spans="1:227" ht="14.4" x14ac:dyDescent="0.3">
      <c r="A200" s="12">
        <v>312</v>
      </c>
      <c r="B200" s="43" t="s">
        <v>95</v>
      </c>
      <c r="C200" s="22" t="s">
        <v>39</v>
      </c>
      <c r="D200" s="23">
        <v>3.1</v>
      </c>
      <c r="E200" s="13">
        <v>5.2</v>
      </c>
      <c r="F200" s="13">
        <v>12.1</v>
      </c>
      <c r="G200" s="14">
        <v>108</v>
      </c>
      <c r="H200" s="14">
        <v>38</v>
      </c>
      <c r="I200" s="14">
        <v>28</v>
      </c>
      <c r="J200" s="14">
        <v>82</v>
      </c>
      <c r="K200" s="15">
        <v>1</v>
      </c>
      <c r="L200" s="15">
        <v>0.1</v>
      </c>
      <c r="M200" s="15">
        <v>5.0999999999999996</v>
      </c>
      <c r="N200" s="15">
        <v>0.1</v>
      </c>
    </row>
    <row r="201" spans="1:227" ht="14.4" x14ac:dyDescent="0.3">
      <c r="A201" s="12">
        <v>71</v>
      </c>
      <c r="B201" s="43" t="s">
        <v>67</v>
      </c>
      <c r="C201" s="22" t="s">
        <v>96</v>
      </c>
      <c r="D201" s="23">
        <v>0.5</v>
      </c>
      <c r="E201" s="23">
        <v>0</v>
      </c>
      <c r="F201" s="13">
        <v>1.5</v>
      </c>
      <c r="G201" s="14">
        <v>8</v>
      </c>
      <c r="H201" s="14">
        <v>14</v>
      </c>
      <c r="I201" s="14">
        <v>8</v>
      </c>
      <c r="J201" s="14">
        <v>25</v>
      </c>
      <c r="K201" s="15">
        <v>0.36</v>
      </c>
      <c r="L201" s="15">
        <v>0.02</v>
      </c>
      <c r="M201" s="15">
        <v>6</v>
      </c>
      <c r="N201" s="15">
        <v>0</v>
      </c>
    </row>
    <row r="202" spans="1:227" ht="14.4" x14ac:dyDescent="0.3">
      <c r="A202" s="12">
        <v>377</v>
      </c>
      <c r="B202" s="16" t="s">
        <v>27</v>
      </c>
      <c r="C202" s="19" t="s">
        <v>28</v>
      </c>
      <c r="D202" s="13">
        <v>0.3</v>
      </c>
      <c r="E202" s="13">
        <v>0.1</v>
      </c>
      <c r="F202" s="13">
        <v>10.3</v>
      </c>
      <c r="G202" s="14">
        <v>43</v>
      </c>
      <c r="H202" s="14">
        <v>8</v>
      </c>
      <c r="I202" s="14">
        <v>5</v>
      </c>
      <c r="J202" s="14">
        <v>10</v>
      </c>
      <c r="K202" s="15">
        <v>0.9</v>
      </c>
      <c r="L202" s="15">
        <v>0</v>
      </c>
      <c r="M202" s="15">
        <v>2.9</v>
      </c>
      <c r="N202" s="15">
        <v>0</v>
      </c>
      <c r="HR202" s="26"/>
      <c r="HS202" s="26"/>
    </row>
    <row r="203" spans="1:227" ht="14.4" x14ac:dyDescent="0.3">
      <c r="A203" s="12"/>
      <c r="B203" s="36" t="s">
        <v>119</v>
      </c>
      <c r="C203" s="19" t="s">
        <v>56</v>
      </c>
      <c r="D203" s="13">
        <v>1.4</v>
      </c>
      <c r="E203" s="13">
        <v>0.5</v>
      </c>
      <c r="F203" s="13">
        <v>10</v>
      </c>
      <c r="G203" s="14">
        <v>48</v>
      </c>
      <c r="H203" s="14">
        <v>0</v>
      </c>
      <c r="I203" s="14">
        <v>0</v>
      </c>
      <c r="J203" s="14">
        <v>0</v>
      </c>
      <c r="K203" s="15">
        <v>0</v>
      </c>
      <c r="L203" s="15">
        <v>0</v>
      </c>
      <c r="M203" s="15">
        <v>0</v>
      </c>
      <c r="N203" s="15">
        <v>0</v>
      </c>
    </row>
    <row r="204" spans="1:227" ht="14.4" x14ac:dyDescent="0.3">
      <c r="A204" s="12"/>
      <c r="B204" s="37" t="s">
        <v>31</v>
      </c>
      <c r="C204" s="71"/>
      <c r="D204" s="29">
        <f t="shared" ref="D204:N212" si="36">SUM(D198:D203)</f>
        <v>13.6</v>
      </c>
      <c r="E204" s="29">
        <f t="shared" si="36"/>
        <v>28.500000000000004</v>
      </c>
      <c r="F204" s="29">
        <f t="shared" si="36"/>
        <v>53.099999999999994</v>
      </c>
      <c r="G204" s="30">
        <f t="shared" si="36"/>
        <v>522</v>
      </c>
      <c r="H204" s="30">
        <f t="shared" si="36"/>
        <v>67</v>
      </c>
      <c r="I204" s="30">
        <f t="shared" si="36"/>
        <v>51</v>
      </c>
      <c r="J204" s="30">
        <f t="shared" si="36"/>
        <v>152</v>
      </c>
      <c r="K204" s="31">
        <f t="shared" si="36"/>
        <v>3.1599999999999997</v>
      </c>
      <c r="L204" s="31">
        <f t="shared" si="36"/>
        <v>0.22</v>
      </c>
      <c r="M204" s="31">
        <f t="shared" si="36"/>
        <v>15.200000000000001</v>
      </c>
      <c r="N204" s="31">
        <f t="shared" si="36"/>
        <v>0.1</v>
      </c>
    </row>
    <row r="205" spans="1:227" ht="14.4" x14ac:dyDescent="0.3">
      <c r="A205" s="12"/>
      <c r="B205" s="18" t="s">
        <v>32</v>
      </c>
      <c r="C205" s="19"/>
      <c r="D205" s="13"/>
      <c r="E205" s="13"/>
      <c r="F205" s="13"/>
      <c r="G205" s="14"/>
      <c r="H205" s="14"/>
      <c r="I205" s="14"/>
      <c r="J205" s="14"/>
      <c r="K205" s="15"/>
      <c r="L205" s="15"/>
      <c r="M205" s="15"/>
      <c r="N205" s="15"/>
    </row>
    <row r="206" spans="1:227" ht="14.4" x14ac:dyDescent="0.3">
      <c r="A206" s="12">
        <v>102</v>
      </c>
      <c r="B206" s="21" t="s">
        <v>152</v>
      </c>
      <c r="C206" s="22" t="s">
        <v>64</v>
      </c>
      <c r="D206" s="23">
        <v>10.1</v>
      </c>
      <c r="E206" s="23">
        <v>4.3</v>
      </c>
      <c r="F206" s="23">
        <v>23.1</v>
      </c>
      <c r="G206" s="14">
        <v>172</v>
      </c>
      <c r="H206" s="14">
        <v>33</v>
      </c>
      <c r="I206" s="14">
        <v>17</v>
      </c>
      <c r="J206" s="14">
        <v>69</v>
      </c>
      <c r="K206" s="15">
        <v>3.2</v>
      </c>
      <c r="L206" s="15">
        <v>0.8</v>
      </c>
      <c r="M206" s="15">
        <v>13</v>
      </c>
      <c r="N206" s="15">
        <v>0.15</v>
      </c>
    </row>
    <row r="207" spans="1:227" ht="14.4" x14ac:dyDescent="0.3">
      <c r="A207" s="20" t="s">
        <v>153</v>
      </c>
      <c r="B207" s="33" t="s">
        <v>154</v>
      </c>
      <c r="C207" s="22" t="s">
        <v>37</v>
      </c>
      <c r="D207" s="13">
        <v>24</v>
      </c>
      <c r="E207" s="13">
        <v>16.7</v>
      </c>
      <c r="F207" s="13">
        <v>12.4</v>
      </c>
      <c r="G207" s="14">
        <v>296</v>
      </c>
      <c r="H207" s="14">
        <v>17</v>
      </c>
      <c r="I207" s="14">
        <v>89</v>
      </c>
      <c r="J207" s="14">
        <v>173</v>
      </c>
      <c r="K207" s="15">
        <v>2.11</v>
      </c>
      <c r="L207" s="15">
        <v>0.11</v>
      </c>
      <c r="M207" s="15">
        <v>1.66</v>
      </c>
      <c r="N207" s="15">
        <v>0.08</v>
      </c>
    </row>
    <row r="208" spans="1:227" ht="14.4" x14ac:dyDescent="0.3">
      <c r="A208" s="12">
        <v>309</v>
      </c>
      <c r="B208" s="36" t="s">
        <v>131</v>
      </c>
      <c r="C208" s="42" t="s">
        <v>39</v>
      </c>
      <c r="D208" s="13">
        <v>5.4</v>
      </c>
      <c r="E208" s="13">
        <v>4.9000000000000004</v>
      </c>
      <c r="F208" s="13">
        <v>27.9</v>
      </c>
      <c r="G208" s="14">
        <v>178</v>
      </c>
      <c r="H208" s="14">
        <v>6</v>
      </c>
      <c r="I208" s="14">
        <v>8</v>
      </c>
      <c r="J208" s="14">
        <v>35</v>
      </c>
      <c r="K208" s="15">
        <v>0.76</v>
      </c>
      <c r="L208" s="15">
        <v>0.05</v>
      </c>
      <c r="M208" s="15">
        <v>0</v>
      </c>
      <c r="N208" s="15">
        <v>0.02</v>
      </c>
    </row>
    <row r="209" spans="1:227" ht="14.4" x14ac:dyDescent="0.3">
      <c r="A209" s="20">
        <v>338</v>
      </c>
      <c r="B209" s="21" t="s">
        <v>25</v>
      </c>
      <c r="C209" s="22" t="s">
        <v>26</v>
      </c>
      <c r="D209" s="23">
        <v>0.5</v>
      </c>
      <c r="E209" s="13">
        <v>0.5</v>
      </c>
      <c r="F209" s="13">
        <v>12.7</v>
      </c>
      <c r="G209" s="14">
        <v>58</v>
      </c>
      <c r="H209" s="14">
        <v>21</v>
      </c>
      <c r="I209" s="14">
        <v>12</v>
      </c>
      <c r="J209" s="14">
        <v>14</v>
      </c>
      <c r="K209" s="15">
        <v>2.9</v>
      </c>
      <c r="L209" s="15">
        <v>0</v>
      </c>
      <c r="M209" s="15">
        <v>13</v>
      </c>
      <c r="N209" s="15">
        <v>0</v>
      </c>
    </row>
    <row r="210" spans="1:227" ht="14.4" x14ac:dyDescent="0.3">
      <c r="A210" s="12">
        <v>348</v>
      </c>
      <c r="B210" s="32" t="s">
        <v>69</v>
      </c>
      <c r="C210" s="19" t="s">
        <v>43</v>
      </c>
      <c r="D210" s="13">
        <v>1</v>
      </c>
      <c r="E210" s="13">
        <v>0</v>
      </c>
      <c r="F210" s="13">
        <v>13.2</v>
      </c>
      <c r="G210" s="14">
        <v>86</v>
      </c>
      <c r="H210" s="14">
        <v>33</v>
      </c>
      <c r="I210" s="14">
        <v>21</v>
      </c>
      <c r="J210" s="14">
        <v>29</v>
      </c>
      <c r="K210" s="15">
        <v>0.69</v>
      </c>
      <c r="L210" s="15">
        <v>0.02</v>
      </c>
      <c r="M210" s="15">
        <v>0.89</v>
      </c>
      <c r="N210" s="15">
        <v>0</v>
      </c>
    </row>
    <row r="211" spans="1:227" ht="26.4" x14ac:dyDescent="0.3">
      <c r="A211" s="12"/>
      <c r="B211" s="36" t="s">
        <v>122</v>
      </c>
      <c r="C211" s="19" t="s">
        <v>155</v>
      </c>
      <c r="D211" s="13">
        <v>2.84</v>
      </c>
      <c r="E211" s="13">
        <v>0.74</v>
      </c>
      <c r="F211" s="13">
        <v>18.64</v>
      </c>
      <c r="G211" s="14">
        <v>90.4</v>
      </c>
      <c r="H211" s="14">
        <v>14.4</v>
      </c>
      <c r="I211" s="14">
        <v>0</v>
      </c>
      <c r="J211" s="14">
        <v>0</v>
      </c>
      <c r="K211" s="15">
        <v>0.78400000000000003</v>
      </c>
      <c r="L211" s="15">
        <v>7.1999999999999995E-2</v>
      </c>
      <c r="M211" s="15">
        <v>0</v>
      </c>
      <c r="N211" s="15">
        <v>0</v>
      </c>
    </row>
    <row r="212" spans="1:227" ht="14.4" x14ac:dyDescent="0.3">
      <c r="A212" s="12"/>
      <c r="B212" s="37" t="s">
        <v>31</v>
      </c>
      <c r="C212" s="28"/>
      <c r="D212" s="29">
        <f t="shared" si="36"/>
        <v>43.84</v>
      </c>
      <c r="E212" s="29">
        <f t="shared" ref="E212:N212" si="37">SUM(E206:E211)</f>
        <v>27.139999999999997</v>
      </c>
      <c r="F212" s="29">
        <f t="shared" si="37"/>
        <v>107.94</v>
      </c>
      <c r="G212" s="30">
        <f t="shared" si="37"/>
        <v>880.4</v>
      </c>
      <c r="H212" s="30">
        <f t="shared" si="37"/>
        <v>124.4</v>
      </c>
      <c r="I212" s="30">
        <f t="shared" si="37"/>
        <v>147</v>
      </c>
      <c r="J212" s="30">
        <f t="shared" si="37"/>
        <v>320</v>
      </c>
      <c r="K212" s="31">
        <f t="shared" si="37"/>
        <v>10.444000000000001</v>
      </c>
      <c r="L212" s="31">
        <f t="shared" si="37"/>
        <v>1.052</v>
      </c>
      <c r="M212" s="31">
        <f t="shared" si="37"/>
        <v>28.55</v>
      </c>
      <c r="N212" s="31">
        <f t="shared" si="37"/>
        <v>0.24999999999999997</v>
      </c>
    </row>
    <row r="213" spans="1:227" ht="14.4" x14ac:dyDescent="0.3">
      <c r="A213" s="12"/>
      <c r="B213" s="18" t="s">
        <v>46</v>
      </c>
      <c r="C213" s="19"/>
      <c r="D213" s="13"/>
      <c r="E213" s="13"/>
      <c r="F213" s="13"/>
      <c r="G213" s="14"/>
      <c r="H213" s="14"/>
      <c r="I213" s="14"/>
      <c r="J213" s="14"/>
      <c r="K213" s="15"/>
      <c r="L213" s="15"/>
      <c r="M213" s="15"/>
      <c r="N213" s="15"/>
    </row>
    <row r="214" spans="1:227" ht="14.4" x14ac:dyDescent="0.3">
      <c r="A214" s="12"/>
      <c r="B214" s="36" t="s">
        <v>113</v>
      </c>
      <c r="C214" s="19" t="s">
        <v>43</v>
      </c>
      <c r="D214" s="13">
        <v>6</v>
      </c>
      <c r="E214" s="13">
        <v>6.4</v>
      </c>
      <c r="F214" s="13">
        <v>9.4</v>
      </c>
      <c r="G214" s="14">
        <v>120</v>
      </c>
      <c r="H214" s="14">
        <v>240</v>
      </c>
      <c r="I214" s="14">
        <v>28</v>
      </c>
      <c r="J214" s="14">
        <v>180</v>
      </c>
      <c r="K214" s="15">
        <v>0.2</v>
      </c>
      <c r="L214" s="15">
        <v>0.30000000000000004</v>
      </c>
      <c r="M214" s="15">
        <v>17</v>
      </c>
      <c r="N214" s="15">
        <v>0.18</v>
      </c>
    </row>
    <row r="215" spans="1:227" ht="14.4" x14ac:dyDescent="0.3">
      <c r="A215" s="12">
        <v>421</v>
      </c>
      <c r="B215" s="36" t="s">
        <v>156</v>
      </c>
      <c r="C215" s="19" t="s">
        <v>101</v>
      </c>
      <c r="D215" s="13">
        <v>4.0999999999999996</v>
      </c>
      <c r="E215" s="13">
        <v>3.3</v>
      </c>
      <c r="F215" s="13">
        <v>29.9</v>
      </c>
      <c r="G215" s="14">
        <v>165</v>
      </c>
      <c r="H215" s="14">
        <v>8</v>
      </c>
      <c r="I215" s="14">
        <v>6</v>
      </c>
      <c r="J215" s="14">
        <v>37</v>
      </c>
      <c r="K215" s="15">
        <v>0.51</v>
      </c>
      <c r="L215" s="15">
        <v>7.0000000000000007E-2</v>
      </c>
      <c r="M215" s="15">
        <v>0</v>
      </c>
      <c r="N215" s="15">
        <v>3.0000000000000001E-3</v>
      </c>
    </row>
    <row r="216" spans="1:227" ht="14.4" x14ac:dyDescent="0.3">
      <c r="A216" s="12"/>
      <c r="B216" s="37" t="s">
        <v>31</v>
      </c>
      <c r="C216" s="28"/>
      <c r="D216" s="29">
        <f>SUM(D214+D215)</f>
        <v>10.1</v>
      </c>
      <c r="E216" s="29">
        <f t="shared" ref="E216:N216" si="38">SUM(E214+E215)</f>
        <v>9.6999999999999993</v>
      </c>
      <c r="F216" s="29">
        <f t="shared" si="38"/>
        <v>39.299999999999997</v>
      </c>
      <c r="G216" s="30">
        <f t="shared" si="38"/>
        <v>285</v>
      </c>
      <c r="H216" s="30">
        <f t="shared" si="38"/>
        <v>248</v>
      </c>
      <c r="I216" s="30">
        <f t="shared" si="38"/>
        <v>34</v>
      </c>
      <c r="J216" s="30">
        <f t="shared" si="38"/>
        <v>217</v>
      </c>
      <c r="K216" s="31">
        <f t="shared" si="38"/>
        <v>0.71</v>
      </c>
      <c r="L216" s="31">
        <f t="shared" si="38"/>
        <v>0.37000000000000005</v>
      </c>
      <c r="M216" s="31">
        <f t="shared" si="38"/>
        <v>17</v>
      </c>
      <c r="N216" s="31">
        <f t="shared" si="38"/>
        <v>0.183</v>
      </c>
      <c r="HR216" s="26"/>
      <c r="HS216" s="26"/>
    </row>
    <row r="217" spans="1:227" ht="14.4" x14ac:dyDescent="0.3">
      <c r="A217" s="12"/>
      <c r="B217" s="45" t="s">
        <v>51</v>
      </c>
      <c r="C217" s="39"/>
      <c r="D217" s="39">
        <f t="shared" ref="D217:N217" si="39">D204+D212+D216</f>
        <v>67.540000000000006</v>
      </c>
      <c r="E217" s="39">
        <f t="shared" si="39"/>
        <v>65.34</v>
      </c>
      <c r="F217" s="39">
        <f t="shared" si="39"/>
        <v>200.33999999999997</v>
      </c>
      <c r="G217" s="40">
        <f t="shared" si="39"/>
        <v>1687.4</v>
      </c>
      <c r="H217" s="40">
        <f t="shared" si="39"/>
        <v>439.4</v>
      </c>
      <c r="I217" s="40">
        <f t="shared" si="39"/>
        <v>232</v>
      </c>
      <c r="J217" s="40">
        <f t="shared" si="39"/>
        <v>689</v>
      </c>
      <c r="K217" s="41">
        <f t="shared" si="39"/>
        <v>14.314</v>
      </c>
      <c r="L217" s="41">
        <f t="shared" si="39"/>
        <v>1.6420000000000001</v>
      </c>
      <c r="M217" s="41">
        <f t="shared" si="39"/>
        <v>60.75</v>
      </c>
      <c r="N217" s="41">
        <f t="shared" si="39"/>
        <v>0.53299999999999992</v>
      </c>
    </row>
    <row r="218" spans="1:227" ht="14.4" x14ac:dyDescent="0.3">
      <c r="A218" s="12"/>
      <c r="B218" s="16" t="s">
        <v>157</v>
      </c>
      <c r="C218" s="72"/>
      <c r="D218" s="72">
        <f t="shared" ref="D218:N218" si="40">D24+D47+D68+D89+D111+D133+D153+D174+D195+D217</f>
        <v>582.46</v>
      </c>
      <c r="E218" s="72">
        <f t="shared" si="40"/>
        <v>583.31500000000005</v>
      </c>
      <c r="F218" s="72">
        <f t="shared" si="40"/>
        <v>2195.6860000000001</v>
      </c>
      <c r="G218" s="73">
        <f t="shared" si="40"/>
        <v>16490.8</v>
      </c>
      <c r="H218" s="73">
        <f t="shared" si="40"/>
        <v>5583.5999999999995</v>
      </c>
      <c r="I218" s="73">
        <f t="shared" si="40"/>
        <v>2031.4</v>
      </c>
      <c r="J218" s="73">
        <f t="shared" si="40"/>
        <v>7225.3</v>
      </c>
      <c r="K218" s="74">
        <f t="shared" si="40"/>
        <v>122.864</v>
      </c>
      <c r="L218" s="74">
        <f t="shared" si="40"/>
        <v>9.8336000000000006</v>
      </c>
      <c r="M218" s="74">
        <f t="shared" si="40"/>
        <v>396.36</v>
      </c>
      <c r="N218" s="74">
        <f t="shared" si="40"/>
        <v>2.8000000000000003</v>
      </c>
    </row>
    <row r="219" spans="1:227" ht="14.4" x14ac:dyDescent="0.3">
      <c r="A219" s="16"/>
      <c r="B219" s="75" t="s">
        <v>158</v>
      </c>
      <c r="C219" s="76"/>
      <c r="D219" s="76">
        <f>D218/10</f>
        <v>58.246000000000002</v>
      </c>
      <c r="E219" s="76">
        <f t="shared" ref="E219:N219" si="41">E218/10</f>
        <v>58.331500000000005</v>
      </c>
      <c r="F219" s="76">
        <f t="shared" si="41"/>
        <v>219.5686</v>
      </c>
      <c r="G219" s="77">
        <f t="shared" si="41"/>
        <v>1649.08</v>
      </c>
      <c r="H219" s="77">
        <f t="shared" si="41"/>
        <v>558.3599999999999</v>
      </c>
      <c r="I219" s="77">
        <f t="shared" si="41"/>
        <v>203.14000000000001</v>
      </c>
      <c r="J219" s="77">
        <f t="shared" si="41"/>
        <v>722.53</v>
      </c>
      <c r="K219" s="78">
        <f t="shared" si="41"/>
        <v>12.2864</v>
      </c>
      <c r="L219" s="78">
        <f t="shared" si="41"/>
        <v>0.98336000000000001</v>
      </c>
      <c r="M219" s="78">
        <f t="shared" si="41"/>
        <v>39.636000000000003</v>
      </c>
      <c r="N219" s="78">
        <f t="shared" si="41"/>
        <v>0.28000000000000003</v>
      </c>
    </row>
    <row r="220" spans="1:227" ht="14.4" x14ac:dyDescent="0.3">
      <c r="A220" s="94" t="s">
        <v>159</v>
      </c>
      <c r="B220" s="94"/>
      <c r="C220" s="94"/>
      <c r="D220" s="94"/>
      <c r="E220" s="94"/>
      <c r="F220" s="94"/>
      <c r="G220" s="94"/>
      <c r="H220" s="94"/>
      <c r="I220" s="94"/>
      <c r="J220" s="94"/>
      <c r="K220" s="94"/>
      <c r="L220" s="94"/>
      <c r="M220" s="94"/>
      <c r="N220" s="94"/>
    </row>
  </sheetData>
  <mergeCells count="8">
    <mergeCell ref="H1:K1"/>
    <mergeCell ref="L1:N1"/>
    <mergeCell ref="A220:N220"/>
    <mergeCell ref="A1:A2"/>
    <mergeCell ref="B1:B2"/>
    <mergeCell ref="C1:C2"/>
    <mergeCell ref="D1:F1"/>
    <mergeCell ref="G1:G2"/>
  </mergeCells>
  <pageMargins left="0.34" right="0.33" top="0.34" bottom="0.25" header="0.3" footer="0.3"/>
  <pageSetup paperSize="9" scale="95" firstPageNumber="0" orientation="landscape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1"/>
  <sheetViews>
    <sheetView workbookViewId="0">
      <selection activeCell="B21" sqref="B21:L21"/>
    </sheetView>
  </sheetViews>
  <sheetFormatPr defaultRowHeight="15" customHeight="1" x14ac:dyDescent="0.3"/>
  <sheetData>
    <row r="1" spans="1:12" x14ac:dyDescent="0.3">
      <c r="A1" s="79" t="s">
        <v>160</v>
      </c>
      <c r="B1" s="80">
        <v>1.8</v>
      </c>
      <c r="C1" s="80">
        <v>0.3</v>
      </c>
      <c r="D1" s="80">
        <v>10.8</v>
      </c>
      <c r="E1" s="81">
        <v>53</v>
      </c>
      <c r="F1" s="81">
        <v>18</v>
      </c>
      <c r="G1" s="81">
        <v>0</v>
      </c>
      <c r="H1" s="81">
        <v>0</v>
      </c>
      <c r="I1" s="82">
        <v>0.98</v>
      </c>
      <c r="J1" s="82">
        <v>0.09</v>
      </c>
      <c r="K1" s="82">
        <v>0</v>
      </c>
      <c r="L1" s="82">
        <v>0</v>
      </c>
    </row>
    <row r="2" spans="1:12" x14ac:dyDescent="0.3">
      <c r="A2" s="83" t="s">
        <v>161</v>
      </c>
      <c r="B2" s="84">
        <f t="shared" ref="B2:L2" si="0">B1*20/25</f>
        <v>1.44</v>
      </c>
      <c r="C2" s="84">
        <f t="shared" si="0"/>
        <v>0.24</v>
      </c>
      <c r="D2" s="84">
        <f t="shared" si="0"/>
        <v>8.64</v>
      </c>
      <c r="E2" s="84">
        <f t="shared" si="0"/>
        <v>42.4</v>
      </c>
      <c r="F2" s="84">
        <f t="shared" si="0"/>
        <v>14.4</v>
      </c>
      <c r="G2" s="84">
        <f t="shared" si="0"/>
        <v>0</v>
      </c>
      <c r="H2" s="84">
        <f t="shared" si="0"/>
        <v>0</v>
      </c>
      <c r="I2" s="84">
        <f t="shared" si="0"/>
        <v>0.78400000000000003</v>
      </c>
      <c r="J2" s="84">
        <f t="shared" si="0"/>
        <v>7.1999999999999995E-2</v>
      </c>
      <c r="K2" s="84">
        <f t="shared" si="0"/>
        <v>0</v>
      </c>
      <c r="L2" s="84">
        <f t="shared" si="0"/>
        <v>0</v>
      </c>
    </row>
    <row r="3" spans="1:12" x14ac:dyDescent="0.3">
      <c r="A3" s="19" t="s">
        <v>162</v>
      </c>
      <c r="B3" s="13">
        <v>2</v>
      </c>
      <c r="C3" s="13">
        <v>0.5</v>
      </c>
      <c r="D3" s="13">
        <v>14.3</v>
      </c>
      <c r="E3" s="14">
        <v>70</v>
      </c>
      <c r="F3" s="14">
        <v>10</v>
      </c>
      <c r="G3" s="14">
        <v>0</v>
      </c>
      <c r="H3" s="14">
        <v>0</v>
      </c>
      <c r="I3" s="13">
        <v>0.5</v>
      </c>
      <c r="J3" s="13">
        <v>0.08</v>
      </c>
      <c r="K3" s="13">
        <v>0</v>
      </c>
      <c r="L3" s="15">
        <v>0</v>
      </c>
    </row>
    <row r="4" spans="1:12" x14ac:dyDescent="0.3">
      <c r="A4" s="85" t="s">
        <v>163</v>
      </c>
      <c r="B4" s="86">
        <f t="shared" ref="B4:L4" si="1">B3*23/25</f>
        <v>1.84</v>
      </c>
      <c r="C4" s="86">
        <f t="shared" si="1"/>
        <v>0.46</v>
      </c>
      <c r="D4" s="86">
        <f t="shared" si="1"/>
        <v>13.156000000000001</v>
      </c>
      <c r="E4" s="86">
        <f t="shared" si="1"/>
        <v>64.400000000000006</v>
      </c>
      <c r="F4" s="86">
        <f t="shared" si="1"/>
        <v>9.1999999999999993</v>
      </c>
      <c r="G4" s="86">
        <f t="shared" si="1"/>
        <v>0</v>
      </c>
      <c r="H4" s="86">
        <f t="shared" si="1"/>
        <v>0</v>
      </c>
      <c r="I4" s="86">
        <f t="shared" si="1"/>
        <v>0.46</v>
      </c>
      <c r="J4" s="86">
        <f t="shared" si="1"/>
        <v>7.3599999999999999E-2</v>
      </c>
      <c r="K4" s="86">
        <f t="shared" si="1"/>
        <v>0</v>
      </c>
      <c r="L4" s="86">
        <f t="shared" si="1"/>
        <v>0</v>
      </c>
    </row>
    <row r="5" spans="1:12" x14ac:dyDescent="0.3">
      <c r="A5" s="85" t="s">
        <v>164</v>
      </c>
      <c r="B5" s="86">
        <f t="shared" ref="B5:L5" si="2">B3*30/25</f>
        <v>2.4</v>
      </c>
      <c r="C5" s="86">
        <f t="shared" si="2"/>
        <v>0.6</v>
      </c>
      <c r="D5" s="86">
        <f t="shared" si="2"/>
        <v>17.16</v>
      </c>
      <c r="E5" s="86">
        <f t="shared" si="2"/>
        <v>84</v>
      </c>
      <c r="F5" s="86">
        <f t="shared" si="2"/>
        <v>12</v>
      </c>
      <c r="G5" s="86">
        <f t="shared" si="2"/>
        <v>0</v>
      </c>
      <c r="H5" s="86">
        <f t="shared" si="2"/>
        <v>0</v>
      </c>
      <c r="I5" s="86">
        <f t="shared" si="2"/>
        <v>0.6</v>
      </c>
      <c r="J5" s="86">
        <f t="shared" si="2"/>
        <v>9.6000000000000002E-2</v>
      </c>
      <c r="K5" s="86">
        <f t="shared" si="2"/>
        <v>0</v>
      </c>
      <c r="L5" s="86">
        <f t="shared" si="2"/>
        <v>0</v>
      </c>
    </row>
    <row r="6" spans="1:12" x14ac:dyDescent="0.3">
      <c r="A6" t="s">
        <v>165</v>
      </c>
      <c r="B6">
        <f t="shared" ref="B6:L6" si="3">B3*35/25</f>
        <v>2.8</v>
      </c>
      <c r="C6">
        <f t="shared" si="3"/>
        <v>0.7</v>
      </c>
      <c r="D6">
        <f t="shared" si="3"/>
        <v>20.02</v>
      </c>
      <c r="E6">
        <f t="shared" si="3"/>
        <v>98</v>
      </c>
      <c r="F6">
        <f t="shared" si="3"/>
        <v>14</v>
      </c>
      <c r="G6">
        <f t="shared" si="3"/>
        <v>0</v>
      </c>
      <c r="H6">
        <f t="shared" si="3"/>
        <v>0</v>
      </c>
      <c r="I6">
        <f t="shared" si="3"/>
        <v>0.7</v>
      </c>
      <c r="J6">
        <f t="shared" si="3"/>
        <v>0.11200000000000002</v>
      </c>
      <c r="K6">
        <f t="shared" si="3"/>
        <v>0</v>
      </c>
      <c r="L6">
        <f t="shared" si="3"/>
        <v>0</v>
      </c>
    </row>
    <row r="7" spans="1:12" x14ac:dyDescent="0.3">
      <c r="A7">
        <v>40</v>
      </c>
      <c r="B7">
        <f t="shared" ref="B7:L7" si="4">B3*40/25</f>
        <v>3.2</v>
      </c>
      <c r="C7">
        <f t="shared" si="4"/>
        <v>0.8</v>
      </c>
      <c r="D7">
        <f t="shared" si="4"/>
        <v>22.88</v>
      </c>
      <c r="E7">
        <f t="shared" si="4"/>
        <v>112</v>
      </c>
      <c r="F7">
        <f t="shared" si="4"/>
        <v>16</v>
      </c>
      <c r="G7">
        <f t="shared" si="4"/>
        <v>0</v>
      </c>
      <c r="H7">
        <f t="shared" si="4"/>
        <v>0</v>
      </c>
      <c r="I7">
        <f t="shared" si="4"/>
        <v>0.8</v>
      </c>
      <c r="J7">
        <f t="shared" si="4"/>
        <v>0.128</v>
      </c>
      <c r="K7">
        <f t="shared" si="4"/>
        <v>0</v>
      </c>
      <c r="L7">
        <f t="shared" si="4"/>
        <v>0</v>
      </c>
    </row>
    <row r="8" spans="1:12" x14ac:dyDescent="0.3">
      <c r="A8" t="s">
        <v>45</v>
      </c>
      <c r="B8" s="87">
        <f t="shared" ref="B8:L8" si="5">B1+B6</f>
        <v>4.5999999999999996</v>
      </c>
      <c r="C8" s="87">
        <f t="shared" si="5"/>
        <v>1</v>
      </c>
      <c r="D8" s="87">
        <f t="shared" si="5"/>
        <v>30.82</v>
      </c>
      <c r="E8" s="87">
        <f t="shared" si="5"/>
        <v>151</v>
      </c>
      <c r="F8" s="87">
        <f t="shared" si="5"/>
        <v>32</v>
      </c>
      <c r="G8" s="87">
        <f t="shared" si="5"/>
        <v>0</v>
      </c>
      <c r="H8" s="87">
        <f t="shared" si="5"/>
        <v>0</v>
      </c>
      <c r="I8" s="87">
        <f t="shared" si="5"/>
        <v>1.68</v>
      </c>
      <c r="J8" s="87">
        <f t="shared" si="5"/>
        <v>0.20200000000000001</v>
      </c>
      <c r="K8" s="87">
        <f t="shared" si="5"/>
        <v>0</v>
      </c>
      <c r="L8" s="87">
        <f t="shared" si="5"/>
        <v>0</v>
      </c>
    </row>
    <row r="9" spans="1:12" x14ac:dyDescent="0.3">
      <c r="A9" t="s">
        <v>70</v>
      </c>
      <c r="B9" s="87">
        <f t="shared" ref="B9:L9" si="6">B7+B1</f>
        <v>5</v>
      </c>
      <c r="C9" s="87">
        <f t="shared" si="6"/>
        <v>1.1000000000000001</v>
      </c>
      <c r="D9" s="87">
        <f t="shared" si="6"/>
        <v>33.68</v>
      </c>
      <c r="E9" s="87">
        <f t="shared" si="6"/>
        <v>165</v>
      </c>
      <c r="F9" s="87">
        <f t="shared" si="6"/>
        <v>34</v>
      </c>
      <c r="G9" s="87">
        <f t="shared" si="6"/>
        <v>0</v>
      </c>
      <c r="H9" s="87">
        <f t="shared" si="6"/>
        <v>0</v>
      </c>
      <c r="I9" s="87">
        <f t="shared" si="6"/>
        <v>1.78</v>
      </c>
      <c r="J9" s="87">
        <f t="shared" si="6"/>
        <v>0.218</v>
      </c>
      <c r="K9" s="87">
        <f t="shared" si="6"/>
        <v>0</v>
      </c>
      <c r="L9" s="87">
        <f t="shared" si="6"/>
        <v>0</v>
      </c>
    </row>
    <row r="10" spans="1:12" x14ac:dyDescent="0.3">
      <c r="A10" t="s">
        <v>81</v>
      </c>
      <c r="B10" s="87">
        <f t="shared" ref="B10:L10" si="7">B1+B5</f>
        <v>4.2</v>
      </c>
      <c r="C10" s="87">
        <f t="shared" si="7"/>
        <v>0.89999999999999991</v>
      </c>
      <c r="D10" s="87">
        <f t="shared" si="7"/>
        <v>27.96</v>
      </c>
      <c r="E10" s="87">
        <f t="shared" si="7"/>
        <v>137</v>
      </c>
      <c r="F10" s="87">
        <f t="shared" si="7"/>
        <v>30</v>
      </c>
      <c r="G10" s="87">
        <f t="shared" si="7"/>
        <v>0</v>
      </c>
      <c r="H10" s="87">
        <f t="shared" si="7"/>
        <v>0</v>
      </c>
      <c r="I10" s="87">
        <f t="shared" si="7"/>
        <v>1.58</v>
      </c>
      <c r="J10" s="87">
        <f t="shared" si="7"/>
        <v>0.186</v>
      </c>
      <c r="K10" s="87">
        <f t="shared" si="7"/>
        <v>0</v>
      </c>
      <c r="L10" s="87">
        <f t="shared" si="7"/>
        <v>0</v>
      </c>
    </row>
    <row r="11" spans="1:12" x14ac:dyDescent="0.3">
      <c r="A11" t="s">
        <v>98</v>
      </c>
      <c r="B11" s="87">
        <f t="shared" ref="B11:L11" si="8">B1+B4</f>
        <v>3.64</v>
      </c>
      <c r="C11" s="87">
        <f t="shared" si="8"/>
        <v>0.76</v>
      </c>
      <c r="D11" s="87">
        <f t="shared" si="8"/>
        <v>23.956000000000003</v>
      </c>
      <c r="E11" s="87">
        <f t="shared" si="8"/>
        <v>117.4</v>
      </c>
      <c r="F11" s="87">
        <f t="shared" si="8"/>
        <v>27.2</v>
      </c>
      <c r="G11" s="87">
        <f t="shared" si="8"/>
        <v>0</v>
      </c>
      <c r="H11" s="87">
        <f t="shared" si="8"/>
        <v>0</v>
      </c>
      <c r="I11" s="87">
        <f t="shared" si="8"/>
        <v>1.44</v>
      </c>
      <c r="J11" s="87">
        <f t="shared" si="8"/>
        <v>0.1636</v>
      </c>
      <c r="K11" s="87">
        <f t="shared" si="8"/>
        <v>0</v>
      </c>
      <c r="L11" s="87">
        <f t="shared" si="8"/>
        <v>0</v>
      </c>
    </row>
    <row r="12" spans="1:12" s="88" customFormat="1" x14ac:dyDescent="0.3"/>
    <row r="13" spans="1:12" x14ac:dyDescent="0.3">
      <c r="A13" s="19" t="s">
        <v>56</v>
      </c>
      <c r="B13" s="13">
        <v>1.4</v>
      </c>
      <c r="C13" s="13">
        <v>0.5</v>
      </c>
      <c r="D13" s="13">
        <v>10</v>
      </c>
      <c r="E13" s="14">
        <v>48</v>
      </c>
      <c r="F13" s="14">
        <v>0</v>
      </c>
      <c r="G13" s="14">
        <v>0</v>
      </c>
      <c r="H13" s="14">
        <v>0</v>
      </c>
      <c r="I13" s="13">
        <v>0</v>
      </c>
      <c r="J13" s="13">
        <v>0</v>
      </c>
      <c r="K13" s="13">
        <v>0</v>
      </c>
      <c r="L13" s="15">
        <v>0</v>
      </c>
    </row>
    <row r="14" spans="1:12" x14ac:dyDescent="0.3">
      <c r="A14" s="85" t="s">
        <v>164</v>
      </c>
      <c r="B14" s="86">
        <f t="shared" ref="B14:L14" si="9">B13*30/20</f>
        <v>2.1</v>
      </c>
      <c r="C14" s="86">
        <f t="shared" si="9"/>
        <v>0.75</v>
      </c>
      <c r="D14" s="86">
        <f t="shared" si="9"/>
        <v>15</v>
      </c>
      <c r="E14" s="86">
        <f t="shared" si="9"/>
        <v>72</v>
      </c>
      <c r="F14" s="86">
        <f t="shared" si="9"/>
        <v>0</v>
      </c>
      <c r="G14" s="86">
        <f t="shared" si="9"/>
        <v>0</v>
      </c>
      <c r="H14" s="86">
        <f t="shared" si="9"/>
        <v>0</v>
      </c>
      <c r="I14" s="86">
        <f t="shared" si="9"/>
        <v>0</v>
      </c>
      <c r="J14" s="86">
        <f t="shared" si="9"/>
        <v>0</v>
      </c>
      <c r="K14" s="86">
        <f t="shared" si="9"/>
        <v>0</v>
      </c>
      <c r="L14" s="86">
        <f t="shared" si="9"/>
        <v>0</v>
      </c>
    </row>
    <row r="15" spans="1:12" x14ac:dyDescent="0.3">
      <c r="A15">
        <v>35</v>
      </c>
      <c r="B15">
        <f t="shared" ref="B15:L15" si="10">B13*35/20</f>
        <v>2.4500000000000002</v>
      </c>
      <c r="C15">
        <f t="shared" si="10"/>
        <v>0.875</v>
      </c>
      <c r="D15">
        <f t="shared" si="10"/>
        <v>17.5</v>
      </c>
      <c r="E15">
        <f t="shared" si="10"/>
        <v>84</v>
      </c>
      <c r="F15">
        <f t="shared" si="10"/>
        <v>0</v>
      </c>
      <c r="G15">
        <f t="shared" si="10"/>
        <v>0</v>
      </c>
      <c r="H15">
        <f t="shared" si="10"/>
        <v>0</v>
      </c>
      <c r="I15">
        <f t="shared" si="10"/>
        <v>0</v>
      </c>
      <c r="J15">
        <f t="shared" si="10"/>
        <v>0</v>
      </c>
      <c r="K15">
        <f t="shared" si="10"/>
        <v>0</v>
      </c>
      <c r="L15">
        <f t="shared" si="10"/>
        <v>0</v>
      </c>
    </row>
    <row r="16" spans="1:12" x14ac:dyDescent="0.3">
      <c r="A16">
        <v>40</v>
      </c>
      <c r="B16">
        <f t="shared" ref="B16:L16" si="11">B13*2</f>
        <v>2.8</v>
      </c>
      <c r="C16">
        <f t="shared" si="11"/>
        <v>1</v>
      </c>
      <c r="D16">
        <f t="shared" si="11"/>
        <v>20</v>
      </c>
      <c r="E16">
        <f t="shared" si="11"/>
        <v>96</v>
      </c>
      <c r="F16">
        <f t="shared" si="11"/>
        <v>0</v>
      </c>
      <c r="G16">
        <f t="shared" si="11"/>
        <v>0</v>
      </c>
      <c r="H16">
        <f t="shared" si="11"/>
        <v>0</v>
      </c>
      <c r="I16">
        <f t="shared" si="11"/>
        <v>0</v>
      </c>
      <c r="J16">
        <f t="shared" si="11"/>
        <v>0</v>
      </c>
      <c r="K16">
        <f t="shared" si="11"/>
        <v>0</v>
      </c>
      <c r="L16">
        <f t="shared" si="11"/>
        <v>0</v>
      </c>
    </row>
    <row r="17" spans="1:12" x14ac:dyDescent="0.3">
      <c r="A17" t="s">
        <v>81</v>
      </c>
      <c r="B17" s="87">
        <f t="shared" ref="B17:L17" si="12">B1+B14</f>
        <v>3.9000000000000004</v>
      </c>
      <c r="C17" s="87">
        <f t="shared" si="12"/>
        <v>1.05</v>
      </c>
      <c r="D17" s="87">
        <f t="shared" si="12"/>
        <v>25.8</v>
      </c>
      <c r="E17" s="87">
        <f t="shared" si="12"/>
        <v>125</v>
      </c>
      <c r="F17" s="87">
        <f t="shared" si="12"/>
        <v>18</v>
      </c>
      <c r="G17" s="87">
        <f t="shared" si="12"/>
        <v>0</v>
      </c>
      <c r="H17" s="87">
        <f t="shared" si="12"/>
        <v>0</v>
      </c>
      <c r="I17" s="87">
        <f t="shared" si="12"/>
        <v>0.98</v>
      </c>
      <c r="J17" s="87">
        <f t="shared" si="12"/>
        <v>0.09</v>
      </c>
      <c r="K17" s="87">
        <f t="shared" si="12"/>
        <v>0</v>
      </c>
      <c r="L17" s="87">
        <f t="shared" si="12"/>
        <v>0</v>
      </c>
    </row>
    <row r="18" spans="1:12" x14ac:dyDescent="0.3">
      <c r="A18" t="s">
        <v>45</v>
      </c>
      <c r="B18" s="87">
        <f t="shared" ref="B18:L18" si="13">B1+B15</f>
        <v>4.25</v>
      </c>
      <c r="C18" s="87">
        <f t="shared" si="13"/>
        <v>1.175</v>
      </c>
      <c r="D18" s="87">
        <f t="shared" si="13"/>
        <v>28.3</v>
      </c>
      <c r="E18" s="87">
        <f t="shared" si="13"/>
        <v>137</v>
      </c>
      <c r="F18" s="87">
        <f t="shared" si="13"/>
        <v>18</v>
      </c>
      <c r="G18" s="87">
        <f t="shared" si="13"/>
        <v>0</v>
      </c>
      <c r="H18" s="87">
        <f t="shared" si="13"/>
        <v>0</v>
      </c>
      <c r="I18" s="87">
        <f t="shared" si="13"/>
        <v>0.98</v>
      </c>
      <c r="J18" s="87">
        <f t="shared" si="13"/>
        <v>0.09</v>
      </c>
      <c r="K18" s="87">
        <f t="shared" si="13"/>
        <v>0</v>
      </c>
      <c r="L18" s="87">
        <f t="shared" si="13"/>
        <v>0</v>
      </c>
    </row>
    <row r="19" spans="1:12" x14ac:dyDescent="0.3">
      <c r="A19" t="s">
        <v>70</v>
      </c>
      <c r="B19" s="87">
        <f t="shared" ref="B19:L19" si="14">B1+B16</f>
        <v>4.5999999999999996</v>
      </c>
      <c r="C19" s="87">
        <f t="shared" si="14"/>
        <v>1.3</v>
      </c>
      <c r="D19" s="87">
        <f t="shared" si="14"/>
        <v>30.8</v>
      </c>
      <c r="E19" s="87">
        <f t="shared" si="14"/>
        <v>149</v>
      </c>
      <c r="F19" s="87">
        <f t="shared" si="14"/>
        <v>18</v>
      </c>
      <c r="G19" s="87">
        <f t="shared" si="14"/>
        <v>0</v>
      </c>
      <c r="H19" s="87">
        <f t="shared" si="14"/>
        <v>0</v>
      </c>
      <c r="I19" s="87">
        <f t="shared" si="14"/>
        <v>0.98</v>
      </c>
      <c r="J19" s="87">
        <f t="shared" si="14"/>
        <v>0.09</v>
      </c>
      <c r="K19" s="87">
        <f t="shared" si="14"/>
        <v>0</v>
      </c>
      <c r="L19" s="87">
        <f t="shared" si="14"/>
        <v>0</v>
      </c>
    </row>
    <row r="20" spans="1:12" x14ac:dyDescent="0.3">
      <c r="A20" t="s">
        <v>148</v>
      </c>
      <c r="B20" s="87">
        <f t="shared" ref="B20:L20" si="15">B13+B1</f>
        <v>3.2</v>
      </c>
      <c r="C20" s="87">
        <f t="shared" si="15"/>
        <v>0.8</v>
      </c>
      <c r="D20" s="87">
        <f t="shared" si="15"/>
        <v>20.8</v>
      </c>
      <c r="E20" s="87">
        <f t="shared" si="15"/>
        <v>101</v>
      </c>
      <c r="F20" s="87">
        <f t="shared" si="15"/>
        <v>18</v>
      </c>
      <c r="G20" s="87">
        <f t="shared" si="15"/>
        <v>0</v>
      </c>
      <c r="H20" s="87">
        <f t="shared" si="15"/>
        <v>0</v>
      </c>
      <c r="I20" s="87">
        <f t="shared" si="15"/>
        <v>0.98</v>
      </c>
      <c r="J20" s="87">
        <f t="shared" si="15"/>
        <v>0.09</v>
      </c>
      <c r="K20" s="87">
        <f t="shared" si="15"/>
        <v>0</v>
      </c>
      <c r="L20" s="87">
        <f t="shared" si="15"/>
        <v>0</v>
      </c>
    </row>
    <row r="21" spans="1:12" x14ac:dyDescent="0.3">
      <c r="A21" t="s">
        <v>155</v>
      </c>
      <c r="B21" s="87">
        <f t="shared" ref="B21:L21" si="16">B13+B2</f>
        <v>2.84</v>
      </c>
      <c r="C21" s="87">
        <f t="shared" si="16"/>
        <v>0.74</v>
      </c>
      <c r="D21" s="87">
        <f t="shared" si="16"/>
        <v>18.64</v>
      </c>
      <c r="E21" s="87">
        <f t="shared" si="16"/>
        <v>90.4</v>
      </c>
      <c r="F21" s="87">
        <f t="shared" si="16"/>
        <v>14.4</v>
      </c>
      <c r="G21" s="87">
        <f t="shared" si="16"/>
        <v>0</v>
      </c>
      <c r="H21" s="87">
        <f t="shared" si="16"/>
        <v>0</v>
      </c>
      <c r="I21" s="87">
        <f t="shared" si="16"/>
        <v>0.78400000000000003</v>
      </c>
      <c r="J21" s="87">
        <f t="shared" si="16"/>
        <v>7.1999999999999995E-2</v>
      </c>
      <c r="K21" s="87">
        <f t="shared" si="16"/>
        <v>0</v>
      </c>
      <c r="L21" s="87">
        <f t="shared" si="16"/>
        <v>0</v>
      </c>
    </row>
  </sheetData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Лист1</vt:lpstr>
      <vt:lpstr>Лист2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ECMZ</dc:creator>
  <cp:lastModifiedBy>Елизавета Иванова</cp:lastModifiedBy>
  <cp:revision>357</cp:revision>
  <dcterms:created xsi:type="dcterms:W3CDTF">2006-09-15T21:00:00Z</dcterms:created>
  <dcterms:modified xsi:type="dcterms:W3CDTF">2024-10-02T08:43:25Z</dcterms:modified>
  <cp:version>983040</cp:version>
</cp:coreProperties>
</file>